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boyscouts-my.sharepoint.com/personal/lmurdoch_scouting_org1/Documents/Conquistador Council/"/>
    </mc:Choice>
  </mc:AlternateContent>
  <xr:revisionPtr revIDLastSave="965" documentId="8_{FC317DF4-1E73-46EA-986B-50C22892F6BF}" xr6:coauthVersionLast="44" xr6:coauthVersionMax="44" xr10:uidLastSave="{41F476FC-0F01-41AB-ACD0-6A7BEFDF9828}"/>
  <bookViews>
    <workbookView xWindow="-120" yWindow="-120" windowWidth="24240" windowHeight="13140" xr2:uid="{5290B547-5FC1-4214-B8AB-8066AA6A2738}"/>
  </bookViews>
  <sheets>
    <sheet name="Program Plan" sheetId="1" r:id="rId1"/>
    <sheet name="Budget" sheetId="2" r:id="rId2"/>
  </sheets>
  <definedNames>
    <definedName name="Cubs">Budget!$J$8</definedName>
    <definedName name="_xlnm.Print_Area" localSheetId="1">Budget!$A$1:$K$78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4" i="1" l="1"/>
  <c r="G53" i="2" l="1"/>
  <c r="I50" i="2"/>
  <c r="G16" i="2"/>
  <c r="G15" i="2"/>
  <c r="I16" i="2"/>
  <c r="I54" i="2" l="1"/>
  <c r="G55" i="2" l="1"/>
  <c r="I55" i="2" s="1"/>
  <c r="G32" i="2"/>
  <c r="I32" i="2" s="1"/>
  <c r="G33" i="2"/>
  <c r="I33" i="2" s="1"/>
  <c r="G34" i="2"/>
  <c r="I34" i="2" s="1"/>
  <c r="G72" i="2"/>
  <c r="G48" i="2"/>
  <c r="I48" i="2" s="1"/>
  <c r="G47" i="2"/>
  <c r="I47" i="2" s="1"/>
  <c r="G46" i="2"/>
  <c r="I46" i="2" s="1"/>
  <c r="I44" i="2"/>
  <c r="G42" i="2"/>
  <c r="I42" i="2" s="1"/>
  <c r="G37" i="2"/>
  <c r="I37" i="2" s="1"/>
  <c r="G30" i="2"/>
  <c r="I30" i="2" s="1"/>
  <c r="G28" i="2"/>
  <c r="I28" i="2" s="1"/>
  <c r="G26" i="2"/>
  <c r="I26" i="2" s="1"/>
  <c r="G22" i="2"/>
  <c r="I22" i="2" s="1"/>
  <c r="G20" i="2"/>
  <c r="I20" i="2" s="1"/>
  <c r="I38" i="2"/>
  <c r="I53" i="2" l="1"/>
  <c r="I56" i="2" s="1"/>
  <c r="I15" i="2"/>
  <c r="G51" i="2" s="1"/>
  <c r="I58" i="2" l="1"/>
  <c r="E61" i="2" s="1"/>
  <c r="I61" i="2" s="1"/>
  <c r="E65" i="2" s="1"/>
  <c r="I69" i="2" l="1"/>
  <c r="E72" i="2" s="1"/>
  <c r="I72" i="2" s="1"/>
  <c r="I65" i="2"/>
  <c r="B12" i="1" l="1"/>
  <c r="B13" i="1" s="1"/>
  <c r="B15" i="1" s="1"/>
  <c r="B16" i="1" s="1"/>
  <c r="B17" i="1" s="1"/>
  <c r="B19" i="1" s="1"/>
  <c r="B21" i="1" s="1"/>
  <c r="B23" i="1" s="1"/>
  <c r="B24" i="1" s="1"/>
  <c r="B25" i="1" s="1"/>
  <c r="B27" i="1" s="1"/>
  <c r="B28" i="1" s="1"/>
  <c r="B29" i="1" s="1"/>
  <c r="B30" i="1" s="1"/>
  <c r="B31" i="1" s="1"/>
  <c r="B32" i="1" s="1"/>
  <c r="B33" i="1" s="1"/>
  <c r="B34" i="1" s="1"/>
  <c r="B35" i="1" s="1"/>
  <c r="B36" i="1" s="1"/>
  <c r="B38" i="1" s="1"/>
  <c r="B39" i="1" s="1"/>
  <c r="B40" i="1" s="1"/>
  <c r="B42" i="1" s="1"/>
  <c r="B43" i="1" s="1"/>
  <c r="B44" i="1" s="1"/>
  <c r="B45"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alcChain>
</file>

<file path=xl/sharedStrings.xml><?xml version="1.0" encoding="utf-8"?>
<sst xmlns="http://schemas.openxmlformats.org/spreadsheetml/2006/main" count="448" uniqueCount="301">
  <si>
    <t>Sign Up Night</t>
  </si>
  <si>
    <t>Date</t>
  </si>
  <si>
    <t>What</t>
  </si>
  <si>
    <t>Kindergarteners</t>
  </si>
  <si>
    <t>1st Graders</t>
  </si>
  <si>
    <t>2nd Graders</t>
  </si>
  <si>
    <t>Adults of Kin.</t>
  </si>
  <si>
    <t>Adults of 1st</t>
  </si>
  <si>
    <t>Adults of 2nd</t>
  </si>
  <si>
    <t>Support Team</t>
  </si>
  <si>
    <t>Small Group Meeting</t>
  </si>
  <si>
    <t>Lion's Honor</t>
  </si>
  <si>
    <t>Orientation Mtg.</t>
  </si>
  <si>
    <t>Popcorn Sale</t>
  </si>
  <si>
    <t>Neighborhood w/Parent</t>
  </si>
  <si>
    <t>N/A</t>
  </si>
  <si>
    <t>Games Tigers Play (1 of 3)</t>
  </si>
  <si>
    <t>Games Tigers Play (2 of 3)</t>
  </si>
  <si>
    <t>Neightborhood w/Parent</t>
  </si>
  <si>
    <t>Large Group Meeting</t>
  </si>
  <si>
    <t>-</t>
  </si>
  <si>
    <t>Attend</t>
  </si>
  <si>
    <t>Cyber Chip</t>
  </si>
  <si>
    <t>Facilitate Joining Mtg.</t>
  </si>
  <si>
    <t>Facilitate Kick-Off Mtg.</t>
  </si>
  <si>
    <t>Vacation Break</t>
  </si>
  <si>
    <t>Games Tiger Play (3 of 3)</t>
  </si>
  <si>
    <t>Tiger Bites (1 of 3)</t>
  </si>
  <si>
    <t>Tiger Bites (2 of 3)</t>
  </si>
  <si>
    <t>Tiger Bites (3 of 3)</t>
  </si>
  <si>
    <t>Facilitate Pack Mtg. - Halloween</t>
  </si>
  <si>
    <t>Team Tiger (1 of 3)</t>
  </si>
  <si>
    <t>Team Tiger (2 of 3)</t>
  </si>
  <si>
    <t>Team Tiger (3 of 3)</t>
  </si>
  <si>
    <t>Facilitate Pack Mtg. - Popcorn Prizes Handout</t>
  </si>
  <si>
    <t>Facilitate Pinewood Derby</t>
  </si>
  <si>
    <t>No Meetings</t>
  </si>
  <si>
    <t>Scout Sunday at your family's place of worship - please wear your uniform.</t>
  </si>
  <si>
    <t>Tiger Circles Duty to God</t>
  </si>
  <si>
    <t>Pinewood Derby Clinic</t>
  </si>
  <si>
    <t>Tiger-iffic (1 of 2)</t>
  </si>
  <si>
    <t>Tiger-iffic (2 of 2)</t>
  </si>
  <si>
    <t>Curiousity, Intrigue (1 of 3)</t>
  </si>
  <si>
    <t>Curiousity, Intrigue (2 of 3)</t>
  </si>
  <si>
    <t>Curiousity, Intrigue (3 of 3)</t>
  </si>
  <si>
    <t>Tiger Safe &amp; Smart (1 of 3)</t>
  </si>
  <si>
    <t>Tiger Safe &amp; Smart (2 of 3)</t>
  </si>
  <si>
    <t>Tiger Safe &amp; Smart (3 of 3)</t>
  </si>
  <si>
    <t>My Tiger Jungle (1 of 3)</t>
  </si>
  <si>
    <t>Tigers in the Wild (1 of 3)</t>
  </si>
  <si>
    <t>Tigers in the Wild (2 of 3)</t>
  </si>
  <si>
    <t>Tigers in the Wild (3 of 3)</t>
  </si>
  <si>
    <t>My Tiger Jungle (2 of 3)</t>
  </si>
  <si>
    <t>My Tiger Jungle (3 of 3)</t>
  </si>
  <si>
    <t>Facilitate Year End Meeting</t>
  </si>
  <si>
    <t>Facilitate Hometown Heroes Meeting</t>
  </si>
  <si>
    <t>Picnic in the Park, Day Camp Awards</t>
  </si>
  <si>
    <t>Facilitate Picnic in the Park Meeting</t>
  </si>
  <si>
    <t>Animal Kingdom</t>
  </si>
  <si>
    <t>Fun on the Run!</t>
  </si>
  <si>
    <t>Mountain Lion</t>
  </si>
  <si>
    <t>King of the Jungle</t>
  </si>
  <si>
    <t>Ready Set Grow</t>
  </si>
  <si>
    <t>Giizmo's &amp; Gadgets</t>
  </si>
  <si>
    <t>On your Mark</t>
  </si>
  <si>
    <t>Pick my Path</t>
  </si>
  <si>
    <t>Rumble in the Jungle</t>
  </si>
  <si>
    <t>Call of the Wild (1 of 3)</t>
  </si>
  <si>
    <t>Call of the Wild (2 of 3)</t>
  </si>
  <si>
    <t>Call of the Wild (3 of 3)*</t>
  </si>
  <si>
    <t>Duty to God (1 of 2)</t>
  </si>
  <si>
    <t>Duty to God (2 of 2)</t>
  </si>
  <si>
    <t>Council Fire (1 of 3)</t>
  </si>
  <si>
    <t>Council Fire (3 of 3)</t>
  </si>
  <si>
    <t>Council Fire (2 of 3)</t>
  </si>
  <si>
    <t>Facilitate Kick-Off Mtg., Complete Bobcat</t>
  </si>
  <si>
    <t>Running w/Pack (1 of 3)</t>
  </si>
  <si>
    <t>Running w/Pack (2 of 3)</t>
  </si>
  <si>
    <t>Running w/Pack (3 of 3)</t>
  </si>
  <si>
    <t>Air of the Wolf (1  of 3)</t>
  </si>
  <si>
    <t>Air of the Wolf (3 of 3)</t>
  </si>
  <si>
    <t>Air of the Wolf (2 of 3)</t>
  </si>
  <si>
    <t>Howling at  Moon (1 of 2)</t>
  </si>
  <si>
    <t>Howling at  Moon (2 of 2)</t>
  </si>
  <si>
    <t>Paws on the Path (1 of 3)</t>
  </si>
  <si>
    <t>Paws on the Path (2 of 3)</t>
  </si>
  <si>
    <t>Paws on the Path (3 of 3)</t>
  </si>
  <si>
    <t>Hometown Heroes (1 of 3)</t>
  </si>
  <si>
    <t>Hometown Heroes (2 of 3)</t>
  </si>
  <si>
    <t>Hometown Heroes (3 of 3)</t>
  </si>
  <si>
    <t>Grow Something (1 of 3)</t>
  </si>
  <si>
    <t>Grow Something (2 of 3)</t>
  </si>
  <si>
    <t>Grow Something (3 of 3)</t>
  </si>
  <si>
    <t>Facilitate Blue and Gold Banquet</t>
  </si>
  <si>
    <t>Optional Event.</t>
  </si>
  <si>
    <t>UNIT DETAIL:</t>
  </si>
  <si>
    <t>Date Budget Completed:</t>
  </si>
  <si>
    <t>Cubmaster:</t>
  </si>
  <si>
    <t>Pack #:</t>
  </si>
  <si>
    <t>Committee Chairperson:</t>
  </si>
  <si>
    <t>District:</t>
  </si>
  <si>
    <t>Projected # of Cub Scouts:</t>
  </si>
  <si>
    <t>Projected # of registered adults:</t>
  </si>
  <si>
    <t>Actual Budget</t>
  </si>
  <si>
    <t>Annual</t>
  </si>
  <si>
    <t>No. of</t>
  </si>
  <si>
    <t>Total</t>
  </si>
  <si>
    <t>Cost Per</t>
  </si>
  <si>
    <t>Cub Scouts/</t>
  </si>
  <si>
    <t>Unit</t>
  </si>
  <si>
    <t>PROGRAM EXPENSES:</t>
  </si>
  <si>
    <t>Person</t>
  </si>
  <si>
    <t>Adults</t>
  </si>
  <si>
    <t>Cost</t>
  </si>
  <si>
    <t>Registration Fees (1)</t>
  </si>
  <si>
    <t>Unit Charter Fee (2)</t>
  </si>
  <si>
    <r>
      <t xml:space="preserve">Boys' Life </t>
    </r>
    <r>
      <rPr>
        <sz val="10"/>
        <rFont val="Arial"/>
        <family val="2"/>
      </rPr>
      <t>(3)</t>
    </r>
  </si>
  <si>
    <t>Accident Insurance Fees (4)</t>
  </si>
  <si>
    <r>
      <t xml:space="preserve">Total youth + adults @ $_____ </t>
    </r>
    <r>
      <rPr>
        <u/>
        <sz val="10"/>
        <rFont val="Arial"/>
        <family val="2"/>
      </rPr>
      <t>ea.</t>
    </r>
  </si>
  <si>
    <t>Advancement (5)</t>
  </si>
  <si>
    <t>Ideally, 100% of youth included in</t>
  </si>
  <si>
    <t>Recognition (5)</t>
  </si>
  <si>
    <t>Pack Leaders</t>
  </si>
  <si>
    <t>Thank-you's, veteran awards, etc.</t>
  </si>
  <si>
    <t>Special Events (6)</t>
  </si>
  <si>
    <t>Blue and gold banquet</t>
  </si>
  <si>
    <t>Camp (7)</t>
  </si>
  <si>
    <t>Cub Scout Day Camp</t>
  </si>
  <si>
    <t>Program Materials (8)</t>
  </si>
  <si>
    <t xml:space="preserve"> </t>
  </si>
  <si>
    <t>Leader Basic Training (9)</t>
  </si>
  <si>
    <t>Full Uniforms (10)</t>
  </si>
  <si>
    <t>Reserve Fund (11)</t>
  </si>
  <si>
    <t>Other Expenses (12)</t>
  </si>
  <si>
    <t>Contingency funds</t>
  </si>
  <si>
    <t>A) TOTAL UNIT BUDGETED PROGRAM EXPENSES</t>
  </si>
  <si>
    <t>INCOME:</t>
  </si>
  <si>
    <t>Surplus From Prior Year (beginning fund balance)</t>
  </si>
  <si>
    <t>Other Income Source (parent payments, etc.)</t>
  </si>
  <si>
    <t>B) INCOME SUBTOTAL</t>
  </si>
  <si>
    <t>C) TOTAL FUNDRAISING NEED (A minus B)</t>
  </si>
  <si>
    <t>HOW MANY FUNDRAISING EVENTS ARE DONE?</t>
  </si>
  <si>
    <r>
      <t>POPCORN SALE PACK BUDGET</t>
    </r>
    <r>
      <rPr>
        <sz val="10"/>
        <rFont val="Arial"/>
        <family val="2"/>
      </rPr>
      <t xml:space="preserve">  </t>
    </r>
  </si>
  <si>
    <t>(Check with your local council for commission percentage and bonuses)</t>
  </si>
  <si>
    <t>Need</t>
  </si>
  <si>
    <t xml:space="preserve"> / </t>
  </si>
  <si>
    <t>Commission</t>
  </si>
  <si>
    <t>=</t>
  </si>
  <si>
    <t>Pack Goal</t>
  </si>
  <si>
    <t>POPCORN SALES GOAL PER CUB SCOUT</t>
  </si>
  <si>
    <t># Cub Scouts</t>
  </si>
  <si>
    <t>Cub Scout Goal</t>
  </si>
  <si>
    <t>Additional Fundraiser</t>
  </si>
  <si>
    <t>/</t>
  </si>
  <si>
    <t>ADDITIONAL SALES GOAL PER  CUB SCOUT</t>
  </si>
  <si>
    <t>Scout Goal</t>
  </si>
  <si>
    <t>*  Many packs include all or a portion of the Cub Scout Resident Camp or Day Camp fee in the annual budget.  This helps ensure that all Cub Scouts have the opportunity to attend. Pack budgeting should include payments on time and qualifying for any discounts offered for early and/or on-time payments.</t>
  </si>
  <si>
    <t>PACK OPERATING BUDGET</t>
  </si>
  <si>
    <t>Chartered Org Rep:</t>
  </si>
  <si>
    <t>Finance Coordinator:</t>
  </si>
  <si>
    <t>Events Coordinator:</t>
  </si>
  <si>
    <t>adventure loops, ranks,</t>
  </si>
  <si>
    <t>Leaders</t>
  </si>
  <si>
    <t>CM</t>
  </si>
  <si>
    <t>CC</t>
  </si>
  <si>
    <t>CR</t>
  </si>
  <si>
    <t>MC</t>
  </si>
  <si>
    <t>TL</t>
  </si>
  <si>
    <t>LG</t>
  </si>
  <si>
    <t>Cmte</t>
  </si>
  <si>
    <t>Leaders-Boy</t>
  </si>
  <si>
    <t>Leaders - Girls</t>
  </si>
  <si>
    <t>Handbooks</t>
  </si>
  <si>
    <t>Pinewood derby cars</t>
  </si>
  <si>
    <t>District Event (Adventure Academy)</t>
  </si>
  <si>
    <t>Dates TBD by District</t>
  </si>
  <si>
    <t>Camp Cards</t>
  </si>
  <si>
    <t>cost per Scout</t>
  </si>
  <si>
    <t>Every Cub Scout uniform shirt</t>
  </si>
  <si>
    <t>Unit Commissioner:</t>
  </si>
  <si>
    <t>Membership Fees</t>
  </si>
  <si>
    <t>Camping Trip</t>
  </si>
  <si>
    <r>
      <t xml:space="preserve">(1) for each youth @ $16.99 </t>
    </r>
    <r>
      <rPr>
        <u/>
        <sz val="10"/>
        <rFont val="Arial"/>
        <family val="2"/>
      </rPr>
      <t>ea.</t>
    </r>
  </si>
  <si>
    <t>3rd Graders</t>
  </si>
  <si>
    <t>4th Graders</t>
  </si>
  <si>
    <t>5th Graders</t>
  </si>
  <si>
    <t>Attend if a new member of Scouting</t>
  </si>
  <si>
    <t>Onboarding Event</t>
  </si>
  <si>
    <t>Attend if you were a member of Scouting prior to August, Optional Attendance for New Families</t>
  </si>
  <si>
    <t>Fall Party, Popcorn Rally, Advancement &amp; Awards</t>
  </si>
  <si>
    <t>Store Front</t>
  </si>
  <si>
    <t>Holiday Party, Popcorn Prizes, Advancements &amp; Awards</t>
  </si>
  <si>
    <t>Halloween Party, Popcorn Rally Part 2, Advancement &amp; Awards</t>
  </si>
  <si>
    <t>Pinewood Derby, Friends of Scouting Kickoff, Advancement &amp; Awards</t>
  </si>
  <si>
    <t>Blue &amp; Gold Banquet, Friends of Scouting Appreciation, Advancement &amp; Awards</t>
  </si>
  <si>
    <t>Family</t>
  </si>
  <si>
    <t>End of Year Celebration, Rank Advancements &amp; Awards</t>
  </si>
  <si>
    <t>Heroes, Arrow of Light Ceremony, Advancement &amp; Awards</t>
  </si>
  <si>
    <t>District Activity</t>
  </si>
  <si>
    <t>Attend Cub Scout Day Camp</t>
  </si>
  <si>
    <t>Waterpark Party, 2021-22 Program Planning</t>
  </si>
  <si>
    <t>2020</t>
  </si>
  <si>
    <t>2021</t>
  </si>
  <si>
    <t>Scouting For Food Drive - Distribute and Pickup Food for Local Food Pantries</t>
  </si>
  <si>
    <t xml:space="preserve"> Cub Scout Pack                                                                                                                                                                                                                                                                                          </t>
  </si>
  <si>
    <t>Make Up Sessions</t>
  </si>
  <si>
    <t>First Responder (1 of 3)</t>
  </si>
  <si>
    <t>First Responder (3 of 3)</t>
  </si>
  <si>
    <t>First Responder (2 of 3)</t>
  </si>
  <si>
    <t>Cast Iron Chef (1 of 3)</t>
  </si>
  <si>
    <t>Cast Iron Chef (2 of 3)</t>
  </si>
  <si>
    <t>Cast Iron Chef (3 of 3)</t>
  </si>
  <si>
    <t>Duty to God and You</t>
  </si>
  <si>
    <t>Stronger, Faster, Higher (1 of 3)</t>
  </si>
  <si>
    <t>Stronger, Faster, Higher (2 of 3)</t>
  </si>
  <si>
    <t>Webelos Walkabout (1 of 3)</t>
  </si>
  <si>
    <t>Webelos Walkabout (3 of 3)</t>
  </si>
  <si>
    <t>Webelos Walkabout (2 of 3)</t>
  </si>
  <si>
    <t>Building a Better World (1 of 3)</t>
  </si>
  <si>
    <t>Building a Better World (2 of 3)</t>
  </si>
  <si>
    <t>Building a Better World (3 of 3)</t>
  </si>
  <si>
    <t>Outdoor Adventurer (1 of 2)</t>
  </si>
  <si>
    <t>Outdoor Adventurer (2 of 2)</t>
  </si>
  <si>
    <t>Scouting Adventure (1 of 3)</t>
  </si>
  <si>
    <t>Scouting Adventure (2 of 3)</t>
  </si>
  <si>
    <t>Scouting Adventure (3 of 3)</t>
  </si>
  <si>
    <t>Stronger, Faster, Higher (3 of 3)</t>
  </si>
  <si>
    <t>Visit a Scouts, BSA Troop</t>
  </si>
  <si>
    <t>Duty to God in Action</t>
  </si>
  <si>
    <t>Build It (1 of 3)</t>
  </si>
  <si>
    <t>Build It (2 of 3)</t>
  </si>
  <si>
    <t>Build It (3 of 3)</t>
  </si>
  <si>
    <t>Build My Own Hero (1 of 3)</t>
  </si>
  <si>
    <t>Build My Own Hero (2 of 3)</t>
  </si>
  <si>
    <t>Build My Own Hero (3 of 3)</t>
  </si>
  <si>
    <t>Castaway (1 of 3)</t>
  </si>
  <si>
    <t>Castaway (2 of 3)</t>
  </si>
  <si>
    <t>Castaway (3 of 3)</t>
  </si>
  <si>
    <t>Earth Rocks (1 of 2)</t>
  </si>
  <si>
    <t>Earth Rocks (2 of 2)</t>
  </si>
  <si>
    <t>Looking Back, Looking Forward (1 of 2)</t>
  </si>
  <si>
    <t>Looking Back, Looking Forward (2 of 2)</t>
  </si>
  <si>
    <t>Moviemaking (1 of 2)</t>
  </si>
  <si>
    <t>Moviemaking (2 of 2)</t>
  </si>
  <si>
    <t>Project Family (1 of 2)</t>
  </si>
  <si>
    <t>Project Family (2 of 2)</t>
  </si>
  <si>
    <t>Adventures in Science (1 of 5)</t>
  </si>
  <si>
    <t>Adventures in Science (2 of 5)</t>
  </si>
  <si>
    <t>Adventures in Science (3 of 5)</t>
  </si>
  <si>
    <t>Adventures in Science (4 of 5)</t>
  </si>
  <si>
    <t>Adventures in Science (5 of 5)</t>
  </si>
  <si>
    <t>Kick-Off Meeting, Get to Know the Pack and the Year Ahead</t>
  </si>
  <si>
    <t>Bear Necessities (1 of 3)</t>
  </si>
  <si>
    <t>Bear Necessities (2 of 3)</t>
  </si>
  <si>
    <t>Bear Necessities (3 of 3)</t>
  </si>
  <si>
    <t>Fellowship, Duty to God (1 of 2)</t>
  </si>
  <si>
    <t>Fellowship, Duty to God (2 of 2)</t>
  </si>
  <si>
    <t>Fur, Feathers, Ferns (1 of 3)</t>
  </si>
  <si>
    <t>Fur, Feathers, Ferns (2 of 3)</t>
  </si>
  <si>
    <t>Fur, Feathers, Ferns (3 of 3)</t>
  </si>
  <si>
    <t>Paws for Action (1 of 4)</t>
  </si>
  <si>
    <t>Paws for Action (4 of 4)</t>
  </si>
  <si>
    <t>Paws for Action (3 of 4)</t>
  </si>
  <si>
    <t>Paws for Action (2 of 4)</t>
  </si>
  <si>
    <t>Bear Claws (1 of 2)</t>
  </si>
  <si>
    <t>Bear Claws (2 of 2)</t>
  </si>
  <si>
    <t>Baloo the Builder (1 of 3)</t>
  </si>
  <si>
    <t>Baloo the Builder (3 of 3)</t>
  </si>
  <si>
    <t>Baloo the Builder (2 of 3)</t>
  </si>
  <si>
    <t>Forensics (1 of 3)</t>
  </si>
  <si>
    <t>Forensics (3 of 3)</t>
  </si>
  <si>
    <t>Forensics (2 of 3)</t>
  </si>
  <si>
    <t>Super Science (1 of 3)</t>
  </si>
  <si>
    <t>Super Science (2 of 3)</t>
  </si>
  <si>
    <t>Super Science (3 of 3)</t>
  </si>
  <si>
    <t>Bear Picnic Basket (1 of 2)</t>
  </si>
  <si>
    <t>Bear Picnic Basket (2 of 2)</t>
  </si>
  <si>
    <t>Facilitate Pack Mtg. - Popcorn Kickoff</t>
  </si>
  <si>
    <t>WDL</t>
  </si>
  <si>
    <t>BDL</t>
  </si>
  <si>
    <t>WBDL</t>
  </si>
  <si>
    <t>AOLDL</t>
  </si>
  <si>
    <t>2020-21</t>
  </si>
  <si>
    <t>Reflects August 2020 to December 2021</t>
  </si>
  <si>
    <r>
      <t xml:space="preserve">Total subscriptions @ $17 </t>
    </r>
    <r>
      <rPr>
        <u/>
        <sz val="10"/>
        <rFont val="Arial"/>
        <family val="2"/>
      </rPr>
      <t>ea.</t>
    </r>
  </si>
  <si>
    <r>
      <t xml:space="preserve">etc. (example @ $25 </t>
    </r>
    <r>
      <rPr>
        <u/>
        <sz val="10"/>
        <rFont val="Arial"/>
        <family val="2"/>
      </rPr>
      <t>ea.)</t>
    </r>
  </si>
  <si>
    <t xml:space="preserve">Den meetings, Ceremony supplies, </t>
  </si>
  <si>
    <t>bridge crossings, camping items, etc.</t>
  </si>
  <si>
    <t>Pinewood Derby Clinic - Part 2</t>
  </si>
  <si>
    <t>District Pinewood Derby, Adventure Day</t>
  </si>
  <si>
    <t>Fall Overnight Camp</t>
  </si>
  <si>
    <t>October 10th - 11th</t>
  </si>
  <si>
    <t>Reflects prior year members</t>
  </si>
  <si>
    <t>All den leaders supplmental course</t>
  </si>
  <si>
    <t xml:space="preserve"># Cub Scouts </t>
  </si>
  <si>
    <t>(not including Lions)</t>
  </si>
  <si>
    <t>Reflects September 2020 to December 2021</t>
  </si>
  <si>
    <t>TBD by unit</t>
  </si>
  <si>
    <r>
      <t xml:space="preserve">Total youth @ $80 </t>
    </r>
    <r>
      <rPr>
        <u/>
        <sz val="10"/>
        <rFont val="Arial"/>
        <family val="2"/>
      </rPr>
      <t>ea.</t>
    </r>
  </si>
  <si>
    <t>Yearly flat fee @ $60</t>
  </si>
  <si>
    <r>
      <t xml:space="preserve">Total adults @ 48 </t>
    </r>
    <r>
      <rPr>
        <u/>
        <sz val="10"/>
        <rFont val="Arial"/>
        <family val="2"/>
      </rPr>
      <t>ea.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</si>
</sst>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mm\ dd"/>
    <numFmt numFmtId="165"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i/>
      <sz val="8"/>
      <color theme="1"/>
      <name val="Calibri"/>
      <family val="2"/>
      <scheme val="minor"/>
    </font>
    <font>
      <b/>
      <sz val="14"/>
      <name val="Arial"/>
      <family val="2"/>
    </font>
    <font>
      <sz val="10"/>
      <name val="Arial"/>
      <family val="2"/>
    </font>
    <font>
      <b/>
      <sz val="10"/>
      <name val="Arial"/>
      <family val="2"/>
    </font>
    <font>
      <sz val="10"/>
      <color indexed="22"/>
      <name val="Arial"/>
      <family val="2"/>
    </font>
    <font>
      <b/>
      <sz val="12"/>
      <name val="Arial"/>
      <family val="2"/>
    </font>
    <font>
      <u/>
      <sz val="10"/>
      <name val="Arial"/>
      <family val="2"/>
    </font>
    <font>
      <i/>
      <sz val="10"/>
      <name val="Arial"/>
      <family val="2"/>
    </font>
    <font>
      <sz val="8"/>
      <name val="Arial"/>
      <family val="2"/>
    </font>
    <font>
      <sz val="8"/>
      <color theme="1"/>
      <name val="Calibri"/>
      <family val="2"/>
      <scheme val="minor"/>
    </font>
    <font>
      <sz val="72"/>
      <color theme="1"/>
      <name val="High Tower Text"/>
      <family val="1"/>
    </font>
    <font>
      <i/>
      <sz val="8"/>
      <name val="Arial"/>
      <family val="2"/>
    </font>
  </fonts>
  <fills count="13">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FF0000"/>
        <bgColor indexed="64"/>
      </patternFill>
    </fill>
    <fill>
      <patternFill patternType="solid">
        <fgColor theme="4"/>
        <bgColor indexed="64"/>
      </patternFill>
    </fill>
    <fill>
      <patternFill patternType="solid">
        <fgColor rgb="FF00B0F0"/>
        <bgColor indexed="64"/>
      </patternFill>
    </fill>
    <fill>
      <patternFill patternType="solid">
        <fgColor theme="5" tint="0.59999389629810485"/>
        <bgColor indexed="64"/>
      </patternFill>
    </fill>
    <fill>
      <patternFill patternType="darkUp">
        <bgColor theme="0" tint="-0.14996795556505021"/>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bgColor indexed="64"/>
      </patternFill>
    </fill>
    <fill>
      <patternFill patternType="solid">
        <fgColor theme="7"/>
        <bgColor indexed="64"/>
      </patternFill>
    </fill>
  </fills>
  <borders count="11">
    <border>
      <left/>
      <right/>
      <top/>
      <bottom/>
      <diagonal/>
    </border>
    <border>
      <left/>
      <right/>
      <top style="thick">
        <color indexed="64"/>
      </top>
      <bottom/>
      <diagonal/>
    </border>
    <border>
      <left/>
      <right/>
      <top/>
      <bottom style="thin">
        <color indexed="64"/>
      </bottom>
      <diagonal/>
    </border>
    <border>
      <left/>
      <right/>
      <top/>
      <bottom style="thick">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2">
    <xf numFmtId="0" fontId="0" fillId="0" borderId="0"/>
    <xf numFmtId="44" fontId="1" fillId="0" borderId="0" applyFont="0" applyFill="0" applyBorder="0" applyAlignment="0" applyProtection="0"/>
  </cellStyleXfs>
  <cellXfs count="126">
    <xf numFmtId="0" fontId="0" fillId="0" borderId="0" xfId="0"/>
    <xf numFmtId="0" fontId="0" fillId="0" borderId="0" xfId="0" applyAlignment="1">
      <alignment horizontal="center"/>
    </xf>
    <xf numFmtId="49" fontId="2" fillId="0" borderId="0" xfId="0" applyNumberFormat="1" applyFont="1" applyAlignment="1">
      <alignment horizontal="center"/>
    </xf>
    <xf numFmtId="0" fontId="2" fillId="0" borderId="0" xfId="0" applyFont="1" applyAlignment="1">
      <alignment horizontal="center"/>
    </xf>
    <xf numFmtId="14" fontId="0" fillId="0" borderId="0" xfId="0" applyNumberFormat="1" applyAlignment="1">
      <alignment horizontal="center"/>
    </xf>
    <xf numFmtId="0" fontId="2" fillId="2" borderId="0" xfId="0" applyFont="1" applyFill="1" applyAlignment="1">
      <alignment horizontal="center"/>
    </xf>
    <xf numFmtId="0" fontId="2" fillId="3" borderId="0" xfId="0" applyFont="1" applyFill="1" applyAlignment="1">
      <alignment horizontal="center"/>
    </xf>
    <xf numFmtId="0" fontId="2" fillId="4" borderId="0" xfId="0" applyFont="1" applyFill="1" applyAlignment="1">
      <alignment horizontal="center"/>
    </xf>
    <xf numFmtId="0" fontId="4" fillId="0" borderId="0" xfId="0" applyFont="1" applyAlignment="1">
      <alignment horizontal="center"/>
    </xf>
    <xf numFmtId="0" fontId="0" fillId="0" borderId="0" xfId="0" applyFont="1" applyFill="1" applyAlignment="1">
      <alignment horizontal="center"/>
    </xf>
    <xf numFmtId="0" fontId="2" fillId="0" borderId="0" xfId="0" applyFont="1" applyFill="1" applyAlignment="1">
      <alignment horizontal="center"/>
    </xf>
    <xf numFmtId="0" fontId="6" fillId="0" borderId="0" xfId="0" applyFont="1" applyFill="1" applyAlignment="1">
      <alignment vertical="top"/>
    </xf>
    <xf numFmtId="0" fontId="6" fillId="0" borderId="0" xfId="0" applyFont="1" applyFill="1" applyAlignment="1">
      <alignment horizontal="center"/>
    </xf>
    <xf numFmtId="44" fontId="6" fillId="0" borderId="0" xfId="1" applyFont="1" applyFill="1"/>
    <xf numFmtId="0" fontId="0" fillId="0" borderId="0" xfId="0" applyFill="1"/>
    <xf numFmtId="0" fontId="7" fillId="0" borderId="1" xfId="0" applyFont="1" applyFill="1" applyBorder="1" applyAlignment="1" applyProtection="1"/>
    <xf numFmtId="0" fontId="6" fillId="0" borderId="0" xfId="0" applyFont="1" applyFill="1" applyBorder="1" applyAlignment="1" applyProtection="1"/>
    <xf numFmtId="0" fontId="7" fillId="0" borderId="0" xfId="0" applyFont="1" applyFill="1" applyBorder="1" applyAlignment="1" applyProtection="1">
      <alignment horizontal="right" vertical="center"/>
    </xf>
    <xf numFmtId="164" fontId="6" fillId="0" borderId="2" xfId="1" applyNumberFormat="1" applyFont="1" applyFill="1" applyBorder="1" applyAlignment="1" applyProtection="1">
      <alignment horizontal="center" vertical="center"/>
      <protection locked="0"/>
    </xf>
    <xf numFmtId="0" fontId="6"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6" fillId="0" borderId="0" xfId="0" applyFont="1" applyFill="1" applyAlignment="1" applyProtection="1">
      <alignment vertical="center"/>
    </xf>
    <xf numFmtId="0" fontId="6" fillId="0" borderId="2" xfId="0" applyFont="1" applyFill="1" applyBorder="1" applyAlignment="1" applyProtection="1">
      <alignment horizontal="center" vertical="center"/>
      <protection locked="0"/>
    </xf>
    <xf numFmtId="0" fontId="6" fillId="0" borderId="0" xfId="0" applyFont="1" applyFill="1" applyAlignment="1" applyProtection="1">
      <alignment horizontal="righ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7" fillId="0" borderId="3" xfId="0" applyFont="1" applyFill="1" applyBorder="1" applyAlignment="1" applyProtection="1">
      <alignment vertical="center"/>
    </xf>
    <xf numFmtId="0" fontId="6" fillId="0" borderId="3" xfId="0" applyFont="1" applyFill="1" applyBorder="1" applyAlignment="1" applyProtection="1">
      <alignment vertical="center"/>
    </xf>
    <xf numFmtId="44" fontId="6" fillId="0" borderId="3" xfId="1"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44" fontId="6" fillId="0" borderId="3" xfId="1" applyFont="1" applyFill="1" applyBorder="1" applyAlignment="1" applyProtection="1">
      <alignment vertical="center"/>
    </xf>
    <xf numFmtId="0" fontId="7" fillId="0" borderId="2"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44" fontId="7" fillId="0" borderId="2" xfId="1" applyFont="1" applyFill="1" applyBorder="1" applyAlignment="1" applyProtection="1">
      <alignment horizontal="center" vertical="center"/>
    </xf>
    <xf numFmtId="44" fontId="7" fillId="0" borderId="0" xfId="1" applyFont="1" applyFill="1" applyBorder="1" applyAlignment="1" applyProtection="1">
      <alignment horizontal="center" vertical="center"/>
    </xf>
    <xf numFmtId="0" fontId="7" fillId="0" borderId="0" xfId="0" applyFont="1" applyFill="1" applyBorder="1" applyAlignment="1" applyProtection="1">
      <alignment vertical="center"/>
    </xf>
    <xf numFmtId="44" fontId="6" fillId="0" borderId="2" xfId="1" applyNumberFormat="1" applyFont="1" applyFill="1" applyBorder="1" applyAlignment="1" applyProtection="1">
      <alignment horizontal="left" vertical="center"/>
    </xf>
    <xf numFmtId="1" fontId="6" fillId="0" borderId="2" xfId="1" applyNumberFormat="1" applyFont="1" applyFill="1" applyBorder="1" applyAlignment="1" applyProtection="1">
      <alignment horizontal="center" vertical="center"/>
      <protection locked="0"/>
    </xf>
    <xf numFmtId="44" fontId="6" fillId="0" borderId="0" xfId="1" applyNumberFormat="1" applyFont="1" applyFill="1" applyBorder="1" applyAlignment="1" applyProtection="1">
      <alignment horizontal="center" vertical="center"/>
    </xf>
    <xf numFmtId="44" fontId="6" fillId="0" borderId="0" xfId="1" applyFont="1" applyFill="1" applyBorder="1" applyAlignment="1" applyProtection="1">
      <alignment horizontal="center" vertical="center"/>
    </xf>
    <xf numFmtId="1" fontId="6" fillId="0" borderId="0" xfId="0" applyNumberFormat="1" applyFont="1" applyFill="1" applyBorder="1" applyAlignment="1" applyProtection="1">
      <alignment horizontal="center" vertical="center"/>
    </xf>
    <xf numFmtId="44" fontId="6" fillId="0" borderId="0" xfId="1" applyNumberFormat="1" applyFont="1" applyFill="1" applyBorder="1" applyAlignment="1" applyProtection="1">
      <alignment vertical="center"/>
    </xf>
    <xf numFmtId="44" fontId="6" fillId="0" borderId="0" xfId="1" applyNumberFormat="1" applyFont="1" applyFill="1" applyBorder="1" applyAlignment="1" applyProtection="1">
      <alignment horizontal="left" vertical="center"/>
    </xf>
    <xf numFmtId="0" fontId="11" fillId="0" borderId="0" xfId="0" applyFont="1" applyFill="1" applyBorder="1" applyAlignment="1" applyProtection="1">
      <alignment vertical="center"/>
    </xf>
    <xf numFmtId="1" fontId="6" fillId="0" borderId="2" xfId="0" applyNumberFormat="1" applyFont="1" applyFill="1" applyBorder="1" applyAlignment="1" applyProtection="1">
      <alignment horizontal="center" vertical="center"/>
      <protection locked="0"/>
    </xf>
    <xf numFmtId="44" fontId="6" fillId="0" borderId="2" xfId="1" applyNumberFormat="1" applyFont="1" applyFill="1" applyBorder="1" applyAlignment="1" applyProtection="1">
      <alignment horizontal="left" vertical="center"/>
      <protection locked="0"/>
    </xf>
    <xf numFmtId="44" fontId="6" fillId="0" borderId="0" xfId="0" applyNumberFormat="1" applyFont="1" applyFill="1" applyAlignment="1" applyProtection="1">
      <alignment vertical="center"/>
    </xf>
    <xf numFmtId="1" fontId="6" fillId="0" borderId="0" xfId="0" applyNumberFormat="1" applyFont="1" applyFill="1" applyAlignment="1" applyProtection="1">
      <alignment horizontal="center" vertical="center"/>
    </xf>
    <xf numFmtId="0" fontId="6" fillId="0" borderId="0" xfId="0" applyFont="1" applyFill="1" applyBorder="1" applyAlignment="1" applyProtection="1">
      <alignment horizontal="left" vertical="center" indent="1"/>
    </xf>
    <xf numFmtId="1" fontId="6" fillId="0" borderId="0" xfId="1" applyNumberFormat="1" applyFont="1" applyFill="1" applyBorder="1" applyAlignment="1" applyProtection="1">
      <alignment horizontal="center" vertical="center"/>
    </xf>
    <xf numFmtId="44" fontId="7" fillId="0" borderId="0" xfId="1" applyNumberFormat="1" applyFont="1" applyFill="1" applyBorder="1" applyAlignment="1" applyProtection="1">
      <alignment horizontal="center" vertical="center"/>
    </xf>
    <xf numFmtId="1" fontId="7" fillId="0" borderId="0" xfId="0" applyNumberFormat="1" applyFont="1" applyFill="1" applyBorder="1" applyAlignment="1" applyProtection="1">
      <alignment horizontal="center" vertical="center"/>
    </xf>
    <xf numFmtId="1" fontId="6" fillId="0" borderId="5" xfId="0" applyNumberFormat="1" applyFont="1" applyFill="1" applyBorder="1" applyAlignment="1" applyProtection="1">
      <alignment horizontal="center" vertical="center"/>
      <protection locked="0"/>
    </xf>
    <xf numFmtId="44" fontId="6" fillId="0" borderId="0" xfId="0" applyNumberFormat="1" applyFont="1" applyFill="1" applyBorder="1" applyAlignment="1" applyProtection="1">
      <alignment horizontal="center" vertical="center"/>
    </xf>
    <xf numFmtId="44" fontId="6" fillId="0" borderId="3" xfId="1" applyNumberFormat="1" applyFont="1" applyFill="1" applyBorder="1" applyAlignment="1" applyProtection="1">
      <alignment horizontal="center" vertical="center"/>
    </xf>
    <xf numFmtId="44" fontId="6" fillId="0" borderId="6" xfId="1" applyNumberFormat="1" applyFont="1" applyFill="1" applyBorder="1" applyAlignment="1" applyProtection="1">
      <alignment horizontal="left" vertical="center"/>
    </xf>
    <xf numFmtId="0" fontId="7" fillId="0" borderId="7"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9" xfId="0" applyFont="1" applyFill="1" applyBorder="1" applyAlignment="1" applyProtection="1">
      <alignment vertical="center"/>
      <protection locked="0"/>
    </xf>
    <xf numFmtId="0" fontId="7" fillId="0" borderId="0" xfId="0" applyFont="1" applyFill="1" applyBorder="1" applyAlignment="1" applyProtection="1"/>
    <xf numFmtId="44" fontId="6" fillId="0" borderId="2" xfId="1" applyNumberFormat="1" applyFont="1" applyFill="1" applyBorder="1" applyAlignment="1" applyProtection="1">
      <alignment horizontal="left"/>
    </xf>
    <xf numFmtId="44" fontId="6" fillId="0" borderId="0" xfId="1" applyFont="1" applyFill="1" applyBorder="1" applyAlignment="1" applyProtection="1">
      <alignment vertical="center"/>
    </xf>
    <xf numFmtId="165" fontId="6" fillId="0" borderId="2" xfId="1" applyNumberFormat="1" applyFont="1" applyFill="1" applyBorder="1" applyAlignment="1" applyProtection="1">
      <alignment horizontal="center"/>
      <protection locked="0"/>
    </xf>
    <xf numFmtId="0" fontId="6" fillId="0" borderId="0" xfId="0" applyFont="1" applyFill="1" applyBorder="1" applyAlignment="1" applyProtection="1">
      <alignment horizont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center" vertical="center"/>
    </xf>
    <xf numFmtId="44" fontId="12" fillId="0" borderId="0" xfId="1" applyFont="1" applyFill="1" applyBorder="1" applyAlignment="1" applyProtection="1">
      <alignment vertical="center"/>
    </xf>
    <xf numFmtId="44" fontId="12" fillId="0" borderId="0" xfId="0" applyNumberFormat="1" applyFont="1" applyFill="1" applyBorder="1" applyAlignment="1" applyProtection="1">
      <alignment horizontal="center" vertical="center"/>
    </xf>
    <xf numFmtId="44" fontId="6" fillId="0" borderId="2" xfId="1" applyFont="1" applyFill="1" applyBorder="1" applyAlignment="1" applyProtection="1">
      <alignment horizontal="left" vertical="center"/>
    </xf>
    <xf numFmtId="1" fontId="6" fillId="0" borderId="2" xfId="1" applyNumberFormat="1" applyFont="1" applyFill="1" applyBorder="1" applyAlignment="1" applyProtection="1">
      <alignment horizontal="center" vertical="center"/>
    </xf>
    <xf numFmtId="44" fontId="6" fillId="0" borderId="6" xfId="1" applyFont="1" applyFill="1" applyBorder="1" applyAlignment="1" applyProtection="1">
      <alignment horizontal="left" vertical="center"/>
    </xf>
    <xf numFmtId="44" fontId="12" fillId="0" borderId="0" xfId="1" applyFont="1" applyFill="1" applyBorder="1" applyAlignment="1" applyProtection="1">
      <alignment horizontal="left" vertical="center"/>
    </xf>
    <xf numFmtId="44" fontId="12" fillId="0" borderId="0" xfId="1" applyFont="1" applyFill="1" applyBorder="1" applyAlignment="1" applyProtection="1">
      <alignment horizontal="center" vertical="center"/>
    </xf>
    <xf numFmtId="0" fontId="6" fillId="2" borderId="2" xfId="0" applyFont="1" applyFill="1" applyBorder="1" applyAlignment="1" applyProtection="1">
      <alignment horizontal="center" vertical="center"/>
      <protection locked="0"/>
    </xf>
    <xf numFmtId="44" fontId="0" fillId="0" borderId="0" xfId="1" applyFont="1" applyFill="1"/>
    <xf numFmtId="44" fontId="0" fillId="0" borderId="0" xfId="0" applyNumberFormat="1" applyFill="1"/>
    <xf numFmtId="44" fontId="2" fillId="0" borderId="0" xfId="0" applyNumberFormat="1" applyFont="1" applyFill="1"/>
    <xf numFmtId="0" fontId="2" fillId="0" borderId="0" xfId="0" applyFont="1" applyFill="1"/>
    <xf numFmtId="0" fontId="13" fillId="0" borderId="0" xfId="0" applyFont="1" applyFill="1"/>
    <xf numFmtId="0" fontId="0" fillId="0" borderId="0" xfId="0" applyFill="1" applyAlignment="1">
      <alignment horizontal="center"/>
    </xf>
    <xf numFmtId="0" fontId="13" fillId="0" borderId="0" xfId="0" applyFont="1" applyFill="1" applyAlignment="1">
      <alignment horizontal="center"/>
    </xf>
    <xf numFmtId="44" fontId="6" fillId="2" borderId="2" xfId="1" applyNumberFormat="1" applyFont="1" applyFill="1" applyBorder="1" applyAlignment="1" applyProtection="1">
      <alignment horizontal="left" vertical="center"/>
      <protection locked="0"/>
    </xf>
    <xf numFmtId="0" fontId="0" fillId="0" borderId="0" xfId="0" applyFont="1" applyFill="1" applyAlignment="1">
      <alignment horizontal="center"/>
    </xf>
    <xf numFmtId="0" fontId="0" fillId="0" borderId="0" xfId="0" applyFont="1" applyFill="1" applyAlignment="1">
      <alignment horizontal="center"/>
    </xf>
    <xf numFmtId="0" fontId="11" fillId="0" borderId="0" xfId="0" applyFont="1" applyFill="1" applyBorder="1" applyAlignment="1" applyProtection="1">
      <alignment horizontal="center" vertical="center"/>
    </xf>
    <xf numFmtId="0" fontId="2" fillId="0" borderId="0" xfId="0" applyFont="1" applyFill="1" applyAlignment="1"/>
    <xf numFmtId="0" fontId="0" fillId="0" borderId="0" xfId="0" applyFont="1" applyFill="1" applyAlignment="1"/>
    <xf numFmtId="14" fontId="0" fillId="0" borderId="0" xfId="0" applyNumberFormat="1" applyFill="1" applyAlignment="1">
      <alignment horizontal="center"/>
    </xf>
    <xf numFmtId="0" fontId="0" fillId="8" borderId="0" xfId="0" applyFont="1" applyFill="1" applyAlignment="1">
      <alignment horizontal="center"/>
    </xf>
    <xf numFmtId="0" fontId="2" fillId="5" borderId="0" xfId="0" applyFont="1" applyFill="1" applyAlignment="1">
      <alignment horizontal="center"/>
    </xf>
    <xf numFmtId="0" fontId="2" fillId="9" borderId="0" xfId="0" applyFont="1" applyFill="1" applyAlignment="1">
      <alignment horizontal="center"/>
    </xf>
    <xf numFmtId="0" fontId="2" fillId="10" borderId="0" xfId="0" applyFont="1" applyFill="1" applyAlignment="1">
      <alignment horizontal="center"/>
    </xf>
    <xf numFmtId="0" fontId="3" fillId="0" borderId="0" xfId="0" applyFont="1" applyFill="1"/>
    <xf numFmtId="1" fontId="6" fillId="2" borderId="2" xfId="1" applyNumberFormat="1" applyFont="1" applyFill="1" applyBorder="1" applyAlignment="1" applyProtection="1">
      <alignment horizontal="center" vertical="center"/>
    </xf>
    <xf numFmtId="165" fontId="6" fillId="11" borderId="2" xfId="1" applyNumberFormat="1" applyFont="1" applyFill="1" applyBorder="1" applyAlignment="1" applyProtection="1">
      <alignment horizontal="center"/>
      <protection locked="0"/>
    </xf>
    <xf numFmtId="1" fontId="6" fillId="11" borderId="2" xfId="0" applyNumberFormat="1" applyFont="1" applyFill="1" applyBorder="1" applyAlignment="1" applyProtection="1">
      <alignment horizontal="center" vertical="center"/>
      <protection locked="0"/>
    </xf>
    <xf numFmtId="14" fontId="0" fillId="11" borderId="0" xfId="0" applyNumberFormat="1" applyFill="1" applyAlignment="1">
      <alignment horizontal="center"/>
    </xf>
    <xf numFmtId="14" fontId="0" fillId="12" borderId="0" xfId="0" applyNumberFormat="1" applyFill="1" applyAlignment="1">
      <alignment horizontal="center"/>
    </xf>
    <xf numFmtId="44" fontId="15" fillId="0" borderId="0" xfId="1" applyFont="1" applyFill="1" applyBorder="1" applyAlignment="1" applyProtection="1">
      <alignment horizontal="center" vertical="center"/>
    </xf>
    <xf numFmtId="0" fontId="6" fillId="0" borderId="0" xfId="0" applyFont="1" applyAlignment="1">
      <alignment vertical="center"/>
    </xf>
    <xf numFmtId="44" fontId="6" fillId="0" borderId="4" xfId="1" applyFont="1" applyBorder="1" applyAlignment="1">
      <alignment horizontal="left" vertical="center"/>
    </xf>
    <xf numFmtId="0" fontId="7" fillId="0" borderId="0" xfId="0" applyFont="1" applyAlignment="1">
      <alignment horizontal="center" vertical="center"/>
    </xf>
    <xf numFmtId="1" fontId="6" fillId="0" borderId="4" xfId="1" applyNumberFormat="1" applyFont="1" applyBorder="1" applyAlignment="1" applyProtection="1">
      <alignment horizontal="center" vertical="center"/>
      <protection locked="0"/>
    </xf>
    <xf numFmtId="44" fontId="6" fillId="0" borderId="2" xfId="1" applyFont="1" applyBorder="1" applyAlignment="1">
      <alignment horizontal="left" vertical="center"/>
    </xf>
    <xf numFmtId="0" fontId="2" fillId="0" borderId="0" xfId="0" applyFont="1" applyFill="1" applyAlignment="1">
      <alignment horizontal="center"/>
    </xf>
    <xf numFmtId="0" fontId="0" fillId="7" borderId="0" xfId="0" applyFont="1" applyFill="1" applyAlignment="1">
      <alignment horizontal="center"/>
    </xf>
    <xf numFmtId="0" fontId="0" fillId="0" borderId="0" xfId="0" applyAlignment="1">
      <alignment horizontal="center"/>
    </xf>
    <xf numFmtId="0" fontId="0" fillId="6" borderId="0" xfId="0" applyFont="1" applyFill="1" applyAlignment="1">
      <alignment horizontal="center"/>
    </xf>
    <xf numFmtId="0" fontId="0" fillId="0" borderId="0" xfId="0" applyFont="1" applyFill="1" applyAlignment="1">
      <alignment horizontal="center"/>
    </xf>
    <xf numFmtId="0" fontId="14" fillId="0" borderId="0" xfId="0" applyFont="1" applyAlignment="1">
      <alignment horizontal="center" wrapText="1"/>
    </xf>
    <xf numFmtId="0" fontId="6" fillId="0" borderId="2" xfId="0" applyFont="1" applyFill="1" applyBorder="1" applyAlignment="1" applyProtection="1">
      <alignment horizontal="left" vertical="center"/>
      <protection locked="0"/>
    </xf>
    <xf numFmtId="0" fontId="5" fillId="0" borderId="0" xfId="0" applyFont="1" applyFill="1" applyBorder="1" applyAlignment="1" applyProtection="1">
      <alignment horizontal="center" vertical="center"/>
    </xf>
    <xf numFmtId="0" fontId="6" fillId="0" borderId="1" xfId="0" applyFont="1" applyFill="1" applyBorder="1" applyAlignment="1" applyProtection="1">
      <alignment horizontal="center"/>
    </xf>
    <xf numFmtId="0" fontId="6" fillId="0" borderId="3" xfId="0" applyFont="1" applyFill="1" applyBorder="1" applyAlignment="1" applyProtection="1">
      <alignment horizontal="center" vertical="center"/>
    </xf>
    <xf numFmtId="0" fontId="8" fillId="0" borderId="1" xfId="0" applyFont="1" applyFill="1" applyBorder="1" applyAlignment="1" applyProtection="1">
      <alignment horizontal="left" vertical="center"/>
    </xf>
    <xf numFmtId="44" fontId="12" fillId="0" borderId="10" xfId="1" applyFont="1" applyFill="1" applyBorder="1" applyAlignment="1" applyProtection="1">
      <alignment horizontal="center" vertical="center" wrapText="1"/>
    </xf>
    <xf numFmtId="44" fontId="12" fillId="0" borderId="0" xfId="1" applyFont="1" applyFill="1" applyBorder="1" applyAlignment="1" applyProtection="1">
      <alignment horizontal="center" vertical="center" wrapText="1"/>
    </xf>
    <xf numFmtId="165" fontId="6" fillId="0" borderId="2" xfId="1" applyNumberFormat="1" applyFont="1" applyFill="1" applyBorder="1" applyAlignment="1" applyProtection="1">
      <alignment horizontal="left"/>
      <protection locked="0"/>
    </xf>
    <xf numFmtId="0" fontId="6" fillId="0" borderId="1" xfId="0" applyFont="1" applyFill="1" applyBorder="1" applyAlignment="1" applyProtection="1">
      <alignment horizontal="left" vertical="top" wrapText="1"/>
    </xf>
    <xf numFmtId="0" fontId="0" fillId="0" borderId="1" xfId="0" applyFill="1" applyBorder="1" applyAlignment="1"/>
    <xf numFmtId="0" fontId="0" fillId="0" borderId="0" xfId="0" applyFill="1" applyBorder="1" applyAlignment="1"/>
    <xf numFmtId="0" fontId="11" fillId="0" borderId="0" xfId="0" applyFont="1" applyFill="1" applyBorder="1" applyAlignment="1" applyProtection="1">
      <alignment horizontal="center" vertical="center"/>
    </xf>
    <xf numFmtId="0" fontId="6" fillId="0" borderId="4"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xf>
    <xf numFmtId="0" fontId="6" fillId="0" borderId="2" xfId="0" applyFont="1" applyFill="1" applyBorder="1" applyAlignment="1" applyProtection="1">
      <alignment horizontal="lef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gif"/><Relationship Id="rId5" Type="http://schemas.openxmlformats.org/officeDocument/2006/relationships/image" Target="../media/image5.jpeg"/><Relationship Id="rId4"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3</xdr:col>
      <xdr:colOff>389425</xdr:colOff>
      <xdr:row>3</xdr:row>
      <xdr:rowOff>71438</xdr:rowOff>
    </xdr:from>
    <xdr:to>
      <xdr:col>3</xdr:col>
      <xdr:colOff>1157521</xdr:colOff>
      <xdr:row>7</xdr:row>
      <xdr:rowOff>77534</xdr:rowOff>
    </xdr:to>
    <xdr:pic>
      <xdr:nvPicPr>
        <xdr:cNvPr id="6" name="Picture 5">
          <a:extLst>
            <a:ext uri="{FF2B5EF4-FFF2-40B4-BE49-F238E27FC236}">
              <a16:creationId xmlns:a16="http://schemas.microsoft.com/office/drawing/2014/main" id="{C7C4C5D3-2F1B-4F66-9303-CE3E5A11BD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330269" y="1131094"/>
          <a:ext cx="768096" cy="768096"/>
        </a:xfrm>
        <a:prstGeom prst="rect">
          <a:avLst/>
        </a:prstGeom>
      </xdr:spPr>
    </xdr:pic>
    <xdr:clientData/>
  </xdr:twoCellAnchor>
  <xdr:twoCellAnchor editAs="oneCell">
    <xdr:from>
      <xdr:col>5</xdr:col>
      <xdr:colOff>690564</xdr:colOff>
      <xdr:row>3</xdr:row>
      <xdr:rowOff>95251</xdr:rowOff>
    </xdr:from>
    <xdr:to>
      <xdr:col>5</xdr:col>
      <xdr:colOff>1458660</xdr:colOff>
      <xdr:row>7</xdr:row>
      <xdr:rowOff>101347</xdr:rowOff>
    </xdr:to>
    <xdr:pic>
      <xdr:nvPicPr>
        <xdr:cNvPr id="8" name="Picture 7">
          <a:extLst>
            <a:ext uri="{FF2B5EF4-FFF2-40B4-BE49-F238E27FC236}">
              <a16:creationId xmlns:a16="http://schemas.microsoft.com/office/drawing/2014/main" id="{B237840E-2B2B-40A1-9B18-F36084F33B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19689" y="1154907"/>
          <a:ext cx="768096" cy="768096"/>
        </a:xfrm>
        <a:prstGeom prst="rect">
          <a:avLst/>
        </a:prstGeom>
      </xdr:spPr>
    </xdr:pic>
    <xdr:clientData/>
  </xdr:twoCellAnchor>
  <xdr:twoCellAnchor editAs="oneCell">
    <xdr:from>
      <xdr:col>7</xdr:col>
      <xdr:colOff>1023937</xdr:colOff>
      <xdr:row>3</xdr:row>
      <xdr:rowOff>83343</xdr:rowOff>
    </xdr:from>
    <xdr:to>
      <xdr:col>7</xdr:col>
      <xdr:colOff>1795463</xdr:colOff>
      <xdr:row>7</xdr:row>
      <xdr:rowOff>92869</xdr:rowOff>
    </xdr:to>
    <xdr:pic>
      <xdr:nvPicPr>
        <xdr:cNvPr id="10" name="Picture 9">
          <a:extLst>
            <a:ext uri="{FF2B5EF4-FFF2-40B4-BE49-F238E27FC236}">
              <a16:creationId xmlns:a16="http://schemas.microsoft.com/office/drawing/2014/main" id="{DF3F1D60-83EF-4E78-87C7-07659484220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79531" y="1142999"/>
          <a:ext cx="771526" cy="771526"/>
        </a:xfrm>
        <a:prstGeom prst="rect">
          <a:avLst/>
        </a:prstGeom>
      </xdr:spPr>
    </xdr:pic>
    <xdr:clientData/>
  </xdr:twoCellAnchor>
  <xdr:twoCellAnchor editAs="oneCell">
    <xdr:from>
      <xdr:col>9</xdr:col>
      <xdr:colOff>762000</xdr:colOff>
      <xdr:row>3</xdr:row>
      <xdr:rowOff>83343</xdr:rowOff>
    </xdr:from>
    <xdr:to>
      <xdr:col>9</xdr:col>
      <xdr:colOff>1559952</xdr:colOff>
      <xdr:row>7</xdr:row>
      <xdr:rowOff>89439</xdr:rowOff>
    </xdr:to>
    <xdr:pic>
      <xdr:nvPicPr>
        <xdr:cNvPr id="12" name="Picture 11">
          <a:extLst>
            <a:ext uri="{FF2B5EF4-FFF2-40B4-BE49-F238E27FC236}">
              <a16:creationId xmlns:a16="http://schemas.microsoft.com/office/drawing/2014/main" id="{1CC61DD9-BE0C-4F8B-84F1-796702C9AAE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322719" y="1142999"/>
          <a:ext cx="797952" cy="768096"/>
        </a:xfrm>
        <a:prstGeom prst="rect">
          <a:avLst/>
        </a:prstGeom>
      </xdr:spPr>
    </xdr:pic>
    <xdr:clientData/>
  </xdr:twoCellAnchor>
  <xdr:twoCellAnchor editAs="oneCell">
    <xdr:from>
      <xdr:col>10</xdr:col>
      <xdr:colOff>702469</xdr:colOff>
      <xdr:row>3</xdr:row>
      <xdr:rowOff>95250</xdr:rowOff>
    </xdr:from>
    <xdr:to>
      <xdr:col>10</xdr:col>
      <xdr:colOff>1470565</xdr:colOff>
      <xdr:row>7</xdr:row>
      <xdr:rowOff>101346</xdr:rowOff>
    </xdr:to>
    <xdr:pic>
      <xdr:nvPicPr>
        <xdr:cNvPr id="14" name="Picture 13">
          <a:extLst>
            <a:ext uri="{FF2B5EF4-FFF2-40B4-BE49-F238E27FC236}">
              <a16:creationId xmlns:a16="http://schemas.microsoft.com/office/drawing/2014/main" id="{CF768E5A-B536-4919-9B7A-829237E429A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561094" y="1154906"/>
          <a:ext cx="768096" cy="768096"/>
        </a:xfrm>
        <a:prstGeom prst="rect">
          <a:avLst/>
        </a:prstGeom>
      </xdr:spPr>
    </xdr:pic>
    <xdr:clientData/>
  </xdr:twoCellAnchor>
  <xdr:twoCellAnchor editAs="oneCell">
    <xdr:from>
      <xdr:col>11</xdr:col>
      <xdr:colOff>785812</xdr:colOff>
      <xdr:row>3</xdr:row>
      <xdr:rowOff>95250</xdr:rowOff>
    </xdr:from>
    <xdr:to>
      <xdr:col>11</xdr:col>
      <xdr:colOff>2009965</xdr:colOff>
      <xdr:row>7</xdr:row>
      <xdr:rowOff>101346</xdr:rowOff>
    </xdr:to>
    <xdr:pic>
      <xdr:nvPicPr>
        <xdr:cNvPr id="16" name="Picture 15">
          <a:extLst>
            <a:ext uri="{FF2B5EF4-FFF2-40B4-BE49-F238E27FC236}">
              <a16:creationId xmlns:a16="http://schemas.microsoft.com/office/drawing/2014/main" id="{66359FD3-DACB-4DF8-8279-E67096E945B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4811375" y="1154906"/>
          <a:ext cx="1224153" cy="7680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B9FF3-647B-40BF-A7C8-0F6AB64B815D}">
  <sheetPr>
    <tabColor rgb="FFFFC000"/>
    <pageSetUpPr fitToPage="1"/>
  </sheetPr>
  <dimension ref="A1:O70"/>
  <sheetViews>
    <sheetView tabSelected="1" view="pageLayout" topLeftCell="A4" zoomScale="70" zoomScaleNormal="70" zoomScalePageLayoutView="70" workbookViewId="0">
      <selection activeCell="O35" sqref="O35"/>
    </sheetView>
  </sheetViews>
  <sheetFormatPr defaultRowHeight="15" x14ac:dyDescent="0.25"/>
  <cols>
    <col min="1" max="1" width="7.42578125" customWidth="1"/>
    <col min="2" max="2" width="12" bestFit="1" customWidth="1"/>
    <col min="3" max="3" width="22.140625" bestFit="1" customWidth="1"/>
    <col min="4" max="4" width="21" bestFit="1" customWidth="1"/>
    <col min="5" max="5" width="16" hidden="1" customWidth="1"/>
    <col min="6" max="6" width="31.42578125" bestFit="1" customWidth="1"/>
    <col min="7" max="7" width="20.140625" hidden="1" customWidth="1"/>
    <col min="8" max="8" width="41" customWidth="1"/>
    <col min="9" max="9" width="20.140625" hidden="1" customWidth="1"/>
    <col min="10" max="10" width="32.42578125" bestFit="1" customWidth="1"/>
    <col min="11" max="11" width="30.5703125" bestFit="1" customWidth="1"/>
    <col min="12" max="12" width="38.85546875" bestFit="1" customWidth="1"/>
    <col min="13" max="13" width="46" hidden="1" customWidth="1"/>
  </cols>
  <sheetData>
    <row r="1" spans="1:15" x14ac:dyDescent="0.25">
      <c r="A1" s="110" t="s">
        <v>204</v>
      </c>
      <c r="B1" s="110"/>
      <c r="C1" s="110"/>
      <c r="D1" s="110"/>
      <c r="E1" s="110"/>
      <c r="F1" s="110"/>
      <c r="G1" s="110"/>
      <c r="H1" s="110"/>
      <c r="I1" s="110"/>
      <c r="J1" s="110"/>
      <c r="K1" s="110"/>
      <c r="L1" s="110"/>
      <c r="M1" s="110"/>
    </row>
    <row r="2" spans="1:15" x14ac:dyDescent="0.25">
      <c r="A2" s="110"/>
      <c r="B2" s="110"/>
      <c r="C2" s="110"/>
      <c r="D2" s="110"/>
      <c r="E2" s="110"/>
      <c r="F2" s="110"/>
      <c r="G2" s="110"/>
      <c r="H2" s="110"/>
      <c r="I2" s="110"/>
      <c r="J2" s="110"/>
      <c r="K2" s="110"/>
      <c r="L2" s="110"/>
      <c r="M2" s="110"/>
    </row>
    <row r="3" spans="1:15" ht="53.25" customHeight="1" x14ac:dyDescent="0.25">
      <c r="A3" s="110"/>
      <c r="B3" s="110"/>
      <c r="C3" s="110"/>
      <c r="D3" s="110"/>
      <c r="E3" s="110"/>
      <c r="F3" s="110"/>
      <c r="G3" s="110"/>
      <c r="H3" s="110"/>
      <c r="I3" s="110"/>
      <c r="J3" s="110"/>
      <c r="K3" s="110"/>
      <c r="L3" s="110"/>
      <c r="M3" s="110"/>
    </row>
    <row r="4" spans="1:15" x14ac:dyDescent="0.25">
      <c r="D4" s="107"/>
      <c r="F4" s="107"/>
      <c r="H4" s="107"/>
      <c r="J4" s="107"/>
      <c r="K4" s="107"/>
      <c r="L4" s="107"/>
    </row>
    <row r="5" spans="1:15" x14ac:dyDescent="0.25">
      <c r="D5" s="107"/>
      <c r="F5" s="107"/>
      <c r="H5" s="107"/>
      <c r="J5" s="107"/>
      <c r="K5" s="107"/>
      <c r="L5" s="107"/>
    </row>
    <row r="6" spans="1:15" x14ac:dyDescent="0.25">
      <c r="D6" s="107"/>
      <c r="F6" s="107"/>
      <c r="H6" s="107"/>
      <c r="J6" s="107"/>
      <c r="K6" s="107"/>
      <c r="L6" s="107"/>
    </row>
    <row r="7" spans="1:15" x14ac:dyDescent="0.25">
      <c r="D7" s="107"/>
      <c r="F7" s="107"/>
      <c r="H7" s="107"/>
      <c r="J7" s="107"/>
      <c r="K7" s="107"/>
      <c r="L7" s="107"/>
    </row>
    <row r="8" spans="1:15" x14ac:dyDescent="0.25">
      <c r="D8" s="107"/>
      <c r="F8" s="107"/>
      <c r="H8" s="107"/>
      <c r="J8" s="107"/>
      <c r="K8" s="107"/>
      <c r="L8" s="107"/>
    </row>
    <row r="9" spans="1:15" x14ac:dyDescent="0.25">
      <c r="A9" s="2" t="s">
        <v>201</v>
      </c>
      <c r="B9" s="2" t="s">
        <v>1</v>
      </c>
      <c r="C9" s="3" t="s">
        <v>2</v>
      </c>
      <c r="D9" s="5" t="s">
        <v>3</v>
      </c>
      <c r="E9" s="5" t="s">
        <v>6</v>
      </c>
      <c r="F9" s="6" t="s">
        <v>4</v>
      </c>
      <c r="G9" s="6" t="s">
        <v>7</v>
      </c>
      <c r="H9" s="7" t="s">
        <v>5</v>
      </c>
      <c r="I9" s="7" t="s">
        <v>8</v>
      </c>
      <c r="J9" s="90" t="s">
        <v>183</v>
      </c>
      <c r="K9" s="92" t="s">
        <v>184</v>
      </c>
      <c r="L9" s="91" t="s">
        <v>185</v>
      </c>
      <c r="M9" s="3" t="s">
        <v>9</v>
      </c>
    </row>
    <row r="10" spans="1:15" x14ac:dyDescent="0.25">
      <c r="A10" s="1"/>
      <c r="B10" s="98">
        <v>44061</v>
      </c>
      <c r="C10" s="1" t="s">
        <v>0</v>
      </c>
      <c r="D10" s="105" t="s">
        <v>186</v>
      </c>
      <c r="E10" s="105"/>
      <c r="F10" s="105"/>
      <c r="G10" s="105"/>
      <c r="H10" s="105"/>
      <c r="I10" s="105"/>
      <c r="J10" s="105"/>
      <c r="K10" s="105"/>
      <c r="L10" s="105"/>
      <c r="M10" s="1" t="s">
        <v>23</v>
      </c>
    </row>
    <row r="11" spans="1:15" x14ac:dyDescent="0.25">
      <c r="A11" s="1"/>
      <c r="B11" s="88">
        <v>44068</v>
      </c>
      <c r="C11" s="1" t="s">
        <v>19</v>
      </c>
      <c r="D11" s="108" t="s">
        <v>251</v>
      </c>
      <c r="E11" s="108"/>
      <c r="F11" s="108"/>
      <c r="G11" s="108"/>
      <c r="H11" s="108"/>
      <c r="I11" s="108"/>
      <c r="J11" s="108"/>
      <c r="K11" s="108"/>
      <c r="L11" s="108"/>
      <c r="M11" s="1" t="s">
        <v>75</v>
      </c>
    </row>
    <row r="12" spans="1:15" x14ac:dyDescent="0.25">
      <c r="A12" s="1"/>
      <c r="B12" s="4">
        <f>B11+7</f>
        <v>44075</v>
      </c>
      <c r="C12" s="1" t="s">
        <v>10</v>
      </c>
      <c r="D12" s="10" t="s">
        <v>11</v>
      </c>
      <c r="E12" s="10" t="s">
        <v>12</v>
      </c>
      <c r="F12" s="10" t="s">
        <v>16</v>
      </c>
      <c r="G12" s="10" t="s">
        <v>12</v>
      </c>
      <c r="H12" s="10" t="s">
        <v>67</v>
      </c>
      <c r="I12" s="10" t="s">
        <v>12</v>
      </c>
      <c r="J12" s="10" t="s">
        <v>252</v>
      </c>
      <c r="K12" s="10" t="s">
        <v>213</v>
      </c>
      <c r="L12" s="10" t="s">
        <v>218</v>
      </c>
      <c r="M12" s="1"/>
      <c r="O12">
        <v>6</v>
      </c>
    </row>
    <row r="13" spans="1:15" x14ac:dyDescent="0.25">
      <c r="A13" s="1"/>
      <c r="B13" s="4">
        <f>B12+7</f>
        <v>44082</v>
      </c>
      <c r="C13" s="1" t="s">
        <v>10</v>
      </c>
      <c r="D13" s="89"/>
      <c r="E13" s="9"/>
      <c r="F13" s="10" t="s">
        <v>17</v>
      </c>
      <c r="G13" s="10" t="s">
        <v>20</v>
      </c>
      <c r="H13" s="10" t="s">
        <v>68</v>
      </c>
      <c r="I13" s="9" t="s">
        <v>20</v>
      </c>
      <c r="J13" s="10" t="s">
        <v>253</v>
      </c>
      <c r="K13" s="10" t="s">
        <v>214</v>
      </c>
      <c r="L13" s="10" t="s">
        <v>219</v>
      </c>
      <c r="M13" s="1"/>
      <c r="O13">
        <v>5</v>
      </c>
    </row>
    <row r="14" spans="1:15" x14ac:dyDescent="0.25">
      <c r="A14" s="1"/>
      <c r="B14" s="97">
        <v>44086</v>
      </c>
      <c r="C14" s="1" t="s">
        <v>187</v>
      </c>
      <c r="D14" s="105" t="s">
        <v>186</v>
      </c>
      <c r="E14" s="105"/>
      <c r="F14" s="105"/>
      <c r="G14" s="105"/>
      <c r="H14" s="105"/>
      <c r="I14" s="105"/>
      <c r="J14" s="105"/>
      <c r="K14" s="105"/>
      <c r="L14" s="105"/>
      <c r="M14" s="1"/>
    </row>
    <row r="15" spans="1:15" x14ac:dyDescent="0.25">
      <c r="A15" s="1"/>
      <c r="B15" s="4">
        <f>B13+7</f>
        <v>44089</v>
      </c>
      <c r="C15" s="1" t="s">
        <v>10</v>
      </c>
      <c r="D15" s="10" t="s">
        <v>59</v>
      </c>
      <c r="E15" s="9" t="s">
        <v>21</v>
      </c>
      <c r="F15" s="10" t="s">
        <v>26</v>
      </c>
      <c r="G15" s="10" t="s">
        <v>21</v>
      </c>
      <c r="H15" s="10" t="s">
        <v>69</v>
      </c>
      <c r="I15" s="9" t="s">
        <v>21</v>
      </c>
      <c r="J15" s="10" t="s">
        <v>254</v>
      </c>
      <c r="K15" s="10" t="s">
        <v>226</v>
      </c>
      <c r="L15" s="10" t="s">
        <v>220</v>
      </c>
      <c r="M15" s="8"/>
      <c r="O15">
        <v>6</v>
      </c>
    </row>
    <row r="16" spans="1:15" x14ac:dyDescent="0.25">
      <c r="A16" s="1"/>
      <c r="B16" s="4">
        <f>B15+7</f>
        <v>44096</v>
      </c>
      <c r="C16" s="1" t="s">
        <v>22</v>
      </c>
      <c r="D16" s="89"/>
      <c r="E16" s="9" t="s">
        <v>15</v>
      </c>
      <c r="F16" s="10" t="s">
        <v>21</v>
      </c>
      <c r="G16" s="10" t="s">
        <v>21</v>
      </c>
      <c r="H16" s="10" t="s">
        <v>21</v>
      </c>
      <c r="I16" s="10" t="s">
        <v>21</v>
      </c>
      <c r="J16" s="10" t="s">
        <v>21</v>
      </c>
      <c r="K16" s="10" t="s">
        <v>21</v>
      </c>
      <c r="L16" s="10" t="s">
        <v>21</v>
      </c>
      <c r="M16" s="1"/>
      <c r="O16">
        <v>6</v>
      </c>
    </row>
    <row r="17" spans="1:15" x14ac:dyDescent="0.25">
      <c r="A17" s="1"/>
      <c r="B17" s="4">
        <f>B16+7</f>
        <v>44103</v>
      </c>
      <c r="C17" s="1" t="s">
        <v>19</v>
      </c>
      <c r="D17" s="108" t="s">
        <v>189</v>
      </c>
      <c r="E17" s="108"/>
      <c r="F17" s="108"/>
      <c r="G17" s="108"/>
      <c r="H17" s="108"/>
      <c r="I17" s="108"/>
      <c r="J17" s="108"/>
      <c r="K17" s="108"/>
      <c r="L17" s="108"/>
      <c r="M17" s="1" t="s">
        <v>277</v>
      </c>
      <c r="O17">
        <v>1</v>
      </c>
    </row>
    <row r="18" spans="1:15" x14ac:dyDescent="0.25">
      <c r="A18" s="1"/>
      <c r="B18" s="97">
        <v>44107</v>
      </c>
      <c r="C18" s="1" t="s">
        <v>13</v>
      </c>
      <c r="D18" s="89"/>
      <c r="E18" s="87"/>
      <c r="F18" s="109" t="s">
        <v>14</v>
      </c>
      <c r="G18" s="109"/>
      <c r="H18" s="109" t="s">
        <v>18</v>
      </c>
      <c r="I18" s="109"/>
      <c r="J18" s="83" t="s">
        <v>190</v>
      </c>
      <c r="K18" s="83" t="s">
        <v>190</v>
      </c>
      <c r="L18" s="83" t="s">
        <v>190</v>
      </c>
      <c r="M18" s="1"/>
    </row>
    <row r="19" spans="1:15" x14ac:dyDescent="0.25">
      <c r="A19" s="1"/>
      <c r="B19" s="4">
        <f>B17+7</f>
        <v>44110</v>
      </c>
      <c r="C19" s="1" t="s">
        <v>10</v>
      </c>
      <c r="D19" s="89"/>
      <c r="E19" s="9"/>
      <c r="F19" s="10" t="s">
        <v>27</v>
      </c>
      <c r="G19" s="9" t="s">
        <v>20</v>
      </c>
      <c r="H19" s="9" t="s">
        <v>79</v>
      </c>
      <c r="I19" s="9" t="s">
        <v>20</v>
      </c>
      <c r="J19" s="10" t="s">
        <v>266</v>
      </c>
      <c r="K19" s="83" t="s">
        <v>229</v>
      </c>
      <c r="L19" s="10" t="s">
        <v>221</v>
      </c>
      <c r="M19" s="1"/>
      <c r="O19">
        <v>5</v>
      </c>
    </row>
    <row r="20" spans="1:15" x14ac:dyDescent="0.25">
      <c r="A20" s="1"/>
      <c r="B20" s="97">
        <v>44114</v>
      </c>
      <c r="C20" s="1" t="s">
        <v>181</v>
      </c>
      <c r="D20" s="89"/>
      <c r="E20" s="9"/>
      <c r="F20" s="105" t="s">
        <v>188</v>
      </c>
      <c r="G20" s="105"/>
      <c r="H20" s="105"/>
      <c r="I20" s="105"/>
      <c r="J20" s="105"/>
      <c r="K20" s="105"/>
      <c r="L20" s="105"/>
      <c r="M20" s="86"/>
      <c r="N20" s="86"/>
    </row>
    <row r="21" spans="1:15" x14ac:dyDescent="0.25">
      <c r="A21" s="1"/>
      <c r="B21" s="4">
        <f>B19+7</f>
        <v>44117</v>
      </c>
      <c r="C21" s="1" t="s">
        <v>10</v>
      </c>
      <c r="D21" s="10" t="s">
        <v>61</v>
      </c>
      <c r="E21" s="9" t="s">
        <v>21</v>
      </c>
      <c r="F21" s="10" t="s">
        <v>28</v>
      </c>
      <c r="G21" s="9" t="s">
        <v>20</v>
      </c>
      <c r="H21" s="9" t="s">
        <v>81</v>
      </c>
      <c r="I21" s="9" t="s">
        <v>20</v>
      </c>
      <c r="J21" s="10" t="s">
        <v>268</v>
      </c>
      <c r="K21" s="83" t="s">
        <v>230</v>
      </c>
      <c r="L21" s="10" t="s">
        <v>222</v>
      </c>
      <c r="M21" s="1"/>
      <c r="O21">
        <v>6</v>
      </c>
    </row>
    <row r="22" spans="1:15" x14ac:dyDescent="0.25">
      <c r="A22" s="1"/>
      <c r="B22" s="97">
        <v>44121</v>
      </c>
      <c r="C22" s="1" t="s">
        <v>13</v>
      </c>
      <c r="D22" s="89"/>
      <c r="E22" s="84"/>
      <c r="F22" s="84" t="s">
        <v>190</v>
      </c>
      <c r="G22" s="84"/>
      <c r="H22" s="84" t="s">
        <v>190</v>
      </c>
      <c r="I22" s="84"/>
      <c r="J22" s="84" t="s">
        <v>14</v>
      </c>
      <c r="K22" s="84" t="s">
        <v>14</v>
      </c>
      <c r="L22" s="84" t="s">
        <v>14</v>
      </c>
      <c r="M22" s="1"/>
    </row>
    <row r="23" spans="1:15" x14ac:dyDescent="0.25">
      <c r="A23" s="1"/>
      <c r="B23" s="4">
        <f>B21+7</f>
        <v>44124</v>
      </c>
      <c r="C23" s="1" t="s">
        <v>10</v>
      </c>
      <c r="D23" s="89"/>
      <c r="E23" s="9"/>
      <c r="F23" s="10" t="s">
        <v>29</v>
      </c>
      <c r="G23" s="9" t="s">
        <v>21</v>
      </c>
      <c r="H23" s="9" t="s">
        <v>80</v>
      </c>
      <c r="I23" s="9" t="s">
        <v>21</v>
      </c>
      <c r="J23" s="10" t="s">
        <v>267</v>
      </c>
      <c r="K23" s="83" t="s">
        <v>231</v>
      </c>
      <c r="L23" s="10" t="s">
        <v>223</v>
      </c>
      <c r="M23" s="1"/>
      <c r="O23">
        <v>5</v>
      </c>
    </row>
    <row r="24" spans="1:15" x14ac:dyDescent="0.25">
      <c r="A24" s="1"/>
      <c r="B24" s="4">
        <f t="shared" ref="B24:B36" si="0">B23+7</f>
        <v>44131</v>
      </c>
      <c r="C24" s="1" t="s">
        <v>19</v>
      </c>
      <c r="D24" s="108" t="s">
        <v>192</v>
      </c>
      <c r="E24" s="108"/>
      <c r="F24" s="108"/>
      <c r="G24" s="108"/>
      <c r="H24" s="108"/>
      <c r="I24" s="108"/>
      <c r="J24" s="108"/>
      <c r="K24" s="108"/>
      <c r="L24" s="108"/>
      <c r="M24" s="1" t="s">
        <v>30</v>
      </c>
      <c r="O24">
        <v>1</v>
      </c>
    </row>
    <row r="25" spans="1:15" x14ac:dyDescent="0.25">
      <c r="A25" s="1"/>
      <c r="B25" s="4">
        <f t="shared" si="0"/>
        <v>44138</v>
      </c>
      <c r="C25" s="1" t="s">
        <v>10</v>
      </c>
      <c r="D25" s="9" t="s">
        <v>63</v>
      </c>
      <c r="E25" s="9" t="s">
        <v>21</v>
      </c>
      <c r="F25" s="10" t="s">
        <v>31</v>
      </c>
      <c r="G25" s="9" t="s">
        <v>20</v>
      </c>
      <c r="H25" s="10" t="s">
        <v>76</v>
      </c>
      <c r="I25" s="9" t="s">
        <v>20</v>
      </c>
      <c r="J25" s="10" t="s">
        <v>257</v>
      </c>
      <c r="K25" s="10" t="s">
        <v>209</v>
      </c>
      <c r="L25" s="10" t="s">
        <v>224</v>
      </c>
      <c r="M25" s="1"/>
      <c r="O25">
        <v>6</v>
      </c>
    </row>
    <row r="26" spans="1:15" x14ac:dyDescent="0.25">
      <c r="A26" s="1"/>
      <c r="B26" s="97">
        <v>44142</v>
      </c>
      <c r="C26" s="1" t="s">
        <v>195</v>
      </c>
      <c r="D26" s="89"/>
      <c r="E26" s="84"/>
      <c r="F26" s="109" t="s">
        <v>203</v>
      </c>
      <c r="G26" s="109"/>
      <c r="H26" s="109"/>
      <c r="I26" s="109"/>
      <c r="J26" s="109"/>
      <c r="K26" s="109"/>
      <c r="L26" s="109"/>
      <c r="M26" s="1"/>
    </row>
    <row r="27" spans="1:15" x14ac:dyDescent="0.25">
      <c r="A27" s="1"/>
      <c r="B27" s="4">
        <f>B25+7</f>
        <v>44145</v>
      </c>
      <c r="C27" s="1" t="s">
        <v>10</v>
      </c>
      <c r="D27" s="9" t="s">
        <v>65</v>
      </c>
      <c r="E27" s="9" t="s">
        <v>21</v>
      </c>
      <c r="F27" s="10" t="s">
        <v>32</v>
      </c>
      <c r="G27" s="9" t="s">
        <v>20</v>
      </c>
      <c r="H27" s="10" t="s">
        <v>77</v>
      </c>
      <c r="I27" s="9" t="s">
        <v>20</v>
      </c>
      <c r="J27" s="10" t="s">
        <v>258</v>
      </c>
      <c r="K27" s="10" t="s">
        <v>210</v>
      </c>
      <c r="L27" s="10" t="s">
        <v>225</v>
      </c>
      <c r="M27" s="1"/>
      <c r="O27">
        <v>6</v>
      </c>
    </row>
    <row r="28" spans="1:15" x14ac:dyDescent="0.25">
      <c r="A28" s="1"/>
      <c r="B28" s="4">
        <f t="shared" si="0"/>
        <v>44152</v>
      </c>
      <c r="C28" s="1" t="s">
        <v>10</v>
      </c>
      <c r="D28" s="89"/>
      <c r="E28" s="9"/>
      <c r="F28" s="10" t="s">
        <v>33</v>
      </c>
      <c r="G28" s="9" t="s">
        <v>21</v>
      </c>
      <c r="H28" s="10" t="s">
        <v>78</v>
      </c>
      <c r="I28" s="9" t="s">
        <v>21</v>
      </c>
      <c r="J28" s="10" t="s">
        <v>259</v>
      </c>
      <c r="K28" s="10" t="s">
        <v>211</v>
      </c>
      <c r="L28" s="83" t="s">
        <v>227</v>
      </c>
      <c r="M28" s="1"/>
      <c r="O28">
        <v>5</v>
      </c>
    </row>
    <row r="29" spans="1:15" x14ac:dyDescent="0.25">
      <c r="A29" s="1"/>
      <c r="B29" s="4">
        <f t="shared" si="0"/>
        <v>44159</v>
      </c>
      <c r="C29" s="1" t="s">
        <v>25</v>
      </c>
      <c r="D29" s="106" t="s">
        <v>36</v>
      </c>
      <c r="E29" s="106"/>
      <c r="F29" s="106"/>
      <c r="G29" s="106"/>
      <c r="H29" s="106"/>
      <c r="I29" s="106"/>
      <c r="J29" s="106"/>
      <c r="K29" s="106"/>
      <c r="L29" s="106"/>
    </row>
    <row r="30" spans="1:15" x14ac:dyDescent="0.25">
      <c r="A30" s="1"/>
      <c r="B30" s="4">
        <f t="shared" si="0"/>
        <v>44166</v>
      </c>
      <c r="C30" s="1" t="s">
        <v>10</v>
      </c>
      <c r="D30" s="9" t="s">
        <v>64</v>
      </c>
      <c r="E30" s="9" t="s">
        <v>21</v>
      </c>
      <c r="F30" s="9" t="s">
        <v>40</v>
      </c>
      <c r="G30" s="87"/>
      <c r="H30" s="10" t="s">
        <v>82</v>
      </c>
      <c r="I30" s="87"/>
      <c r="J30" s="10" t="s">
        <v>264</v>
      </c>
      <c r="K30" s="84" t="s">
        <v>238</v>
      </c>
      <c r="L30" s="84" t="s">
        <v>240</v>
      </c>
      <c r="M30" s="1"/>
      <c r="O30">
        <v>6</v>
      </c>
    </row>
    <row r="31" spans="1:15" x14ac:dyDescent="0.25">
      <c r="A31" s="1"/>
      <c r="B31" s="4">
        <f t="shared" si="0"/>
        <v>44173</v>
      </c>
      <c r="C31" s="1" t="s">
        <v>10</v>
      </c>
      <c r="D31" s="89"/>
      <c r="E31" s="87"/>
      <c r="F31" s="9" t="s">
        <v>41</v>
      </c>
      <c r="G31" s="87"/>
      <c r="H31" s="10" t="s">
        <v>83</v>
      </c>
      <c r="I31" s="87"/>
      <c r="J31" s="10" t="s">
        <v>265</v>
      </c>
      <c r="K31" s="84" t="s">
        <v>239</v>
      </c>
      <c r="L31" s="84" t="s">
        <v>241</v>
      </c>
      <c r="M31" s="1"/>
      <c r="O31">
        <v>5</v>
      </c>
    </row>
    <row r="32" spans="1:15" x14ac:dyDescent="0.25">
      <c r="A32" s="1"/>
      <c r="B32" s="4">
        <f t="shared" si="0"/>
        <v>44180</v>
      </c>
      <c r="C32" s="1" t="s">
        <v>19</v>
      </c>
      <c r="D32" s="108" t="s">
        <v>191</v>
      </c>
      <c r="E32" s="108"/>
      <c r="F32" s="108"/>
      <c r="G32" s="108"/>
      <c r="H32" s="108"/>
      <c r="I32" s="108"/>
      <c r="J32" s="108"/>
      <c r="K32" s="108"/>
      <c r="L32" s="108"/>
      <c r="M32" s="1" t="s">
        <v>34</v>
      </c>
      <c r="O32">
        <v>1</v>
      </c>
    </row>
    <row r="33" spans="1:15" x14ac:dyDescent="0.25">
      <c r="A33" s="1"/>
      <c r="B33" s="4">
        <f t="shared" si="0"/>
        <v>44187</v>
      </c>
      <c r="C33" s="1" t="s">
        <v>25</v>
      </c>
      <c r="D33" s="106" t="s">
        <v>36</v>
      </c>
      <c r="E33" s="106"/>
      <c r="F33" s="106"/>
      <c r="G33" s="106"/>
      <c r="H33" s="106"/>
      <c r="I33" s="106"/>
      <c r="J33" s="106"/>
      <c r="K33" s="106"/>
      <c r="L33" s="106"/>
      <c r="M33" s="1"/>
    </row>
    <row r="34" spans="1:15" x14ac:dyDescent="0.25">
      <c r="A34" s="1"/>
      <c r="B34" s="4">
        <f t="shared" si="0"/>
        <v>44194</v>
      </c>
      <c r="C34" s="1" t="s">
        <v>25</v>
      </c>
      <c r="D34" s="106" t="s">
        <v>36</v>
      </c>
      <c r="E34" s="106"/>
      <c r="F34" s="106"/>
      <c r="G34" s="106"/>
      <c r="H34" s="106"/>
      <c r="I34" s="106"/>
      <c r="J34" s="106"/>
      <c r="K34" s="106"/>
      <c r="L34" s="106"/>
      <c r="M34" s="1"/>
      <c r="O34">
        <f>SUM(O12:O33)</f>
        <v>70</v>
      </c>
    </row>
    <row r="35" spans="1:15" x14ac:dyDescent="0.25">
      <c r="A35" s="2" t="s">
        <v>202</v>
      </c>
      <c r="B35" s="4">
        <f t="shared" si="0"/>
        <v>44201</v>
      </c>
      <c r="C35" s="1" t="s">
        <v>25</v>
      </c>
      <c r="D35" s="106" t="s">
        <v>36</v>
      </c>
      <c r="E35" s="106"/>
      <c r="F35" s="106"/>
      <c r="G35" s="106"/>
      <c r="H35" s="106"/>
      <c r="I35" s="106"/>
      <c r="J35" s="106"/>
      <c r="K35" s="106"/>
      <c r="L35" s="106"/>
    </row>
    <row r="36" spans="1:15" x14ac:dyDescent="0.25">
      <c r="A36" s="1"/>
      <c r="B36" s="4">
        <f t="shared" si="0"/>
        <v>44208</v>
      </c>
      <c r="C36" s="1" t="s">
        <v>10</v>
      </c>
      <c r="D36" s="89"/>
      <c r="F36" s="105" t="s">
        <v>39</v>
      </c>
      <c r="G36" s="105"/>
      <c r="H36" s="105"/>
      <c r="I36" s="105"/>
      <c r="J36" s="105"/>
      <c r="K36" s="105"/>
      <c r="L36" s="84" t="s">
        <v>246</v>
      </c>
      <c r="M36" s="1"/>
    </row>
    <row r="37" spans="1:15" x14ac:dyDescent="0.25">
      <c r="A37" s="1"/>
      <c r="B37" s="4">
        <v>43868</v>
      </c>
      <c r="C37" s="1" t="s">
        <v>10</v>
      </c>
      <c r="D37" s="10" t="s">
        <v>60</v>
      </c>
      <c r="E37" s="9"/>
      <c r="F37" s="10" t="s">
        <v>288</v>
      </c>
      <c r="G37" s="9" t="s">
        <v>21</v>
      </c>
      <c r="H37" s="10" t="s">
        <v>70</v>
      </c>
      <c r="I37" s="9" t="s">
        <v>21</v>
      </c>
      <c r="J37" s="10" t="s">
        <v>255</v>
      </c>
      <c r="K37" s="84" t="s">
        <v>242</v>
      </c>
      <c r="L37" s="84" t="s">
        <v>247</v>
      </c>
      <c r="M37" s="1"/>
    </row>
    <row r="38" spans="1:15" x14ac:dyDescent="0.25">
      <c r="A38" s="1"/>
      <c r="B38" s="4">
        <f>B36+7</f>
        <v>44215</v>
      </c>
      <c r="C38" s="1" t="s">
        <v>10</v>
      </c>
      <c r="D38" s="89"/>
      <c r="E38" s="87"/>
      <c r="F38" s="10" t="s">
        <v>38</v>
      </c>
      <c r="G38" s="87"/>
      <c r="H38" s="10" t="s">
        <v>71</v>
      </c>
      <c r="I38" s="87"/>
      <c r="J38" s="10" t="s">
        <v>256</v>
      </c>
      <c r="K38" s="84" t="s">
        <v>243</v>
      </c>
      <c r="L38" s="84" t="s">
        <v>248</v>
      </c>
      <c r="M38" s="1"/>
    </row>
    <row r="39" spans="1:15" x14ac:dyDescent="0.25">
      <c r="A39" s="1"/>
      <c r="B39" s="4">
        <f>B38+7</f>
        <v>44222</v>
      </c>
      <c r="C39" s="1" t="s">
        <v>19</v>
      </c>
      <c r="D39" s="108" t="s">
        <v>193</v>
      </c>
      <c r="E39" s="108"/>
      <c r="F39" s="108"/>
      <c r="G39" s="108"/>
      <c r="H39" s="108"/>
      <c r="I39" s="108"/>
      <c r="J39" s="108"/>
      <c r="K39" s="108"/>
      <c r="L39" s="108"/>
      <c r="M39" s="1" t="s">
        <v>35</v>
      </c>
    </row>
    <row r="40" spans="1:15" x14ac:dyDescent="0.25">
      <c r="A40" s="1"/>
      <c r="B40" s="4">
        <f>B39+7</f>
        <v>44229</v>
      </c>
      <c r="C40" s="1" t="s">
        <v>10</v>
      </c>
      <c r="D40" s="89"/>
      <c r="E40" s="9"/>
      <c r="F40" s="9" t="s">
        <v>42</v>
      </c>
      <c r="G40" s="9" t="s">
        <v>20</v>
      </c>
      <c r="H40" s="10" t="s">
        <v>72</v>
      </c>
      <c r="I40" s="9" t="s">
        <v>20</v>
      </c>
      <c r="J40" s="83" t="s">
        <v>272</v>
      </c>
      <c r="K40" s="10" t="s">
        <v>212</v>
      </c>
      <c r="L40" s="10" t="s">
        <v>228</v>
      </c>
    </row>
    <row r="41" spans="1:15" x14ac:dyDescent="0.25">
      <c r="A41" s="1"/>
      <c r="B41" s="97">
        <v>43868</v>
      </c>
      <c r="C41" s="1" t="s">
        <v>195</v>
      </c>
      <c r="D41" s="108" t="s">
        <v>37</v>
      </c>
      <c r="E41" s="108"/>
      <c r="F41" s="108"/>
      <c r="G41" s="108"/>
      <c r="H41" s="108"/>
      <c r="I41" s="108"/>
      <c r="J41" s="108"/>
      <c r="K41" s="108"/>
      <c r="L41" s="108"/>
      <c r="M41" s="1" t="s">
        <v>94</v>
      </c>
    </row>
    <row r="42" spans="1:15" x14ac:dyDescent="0.25">
      <c r="A42" s="1"/>
      <c r="B42" s="4">
        <f>B40+7</f>
        <v>44236</v>
      </c>
      <c r="C42" s="1" t="s">
        <v>10</v>
      </c>
      <c r="D42" s="10" t="s">
        <v>58</v>
      </c>
      <c r="E42" s="9" t="s">
        <v>21</v>
      </c>
      <c r="F42" s="9" t="s">
        <v>43</v>
      </c>
      <c r="G42" s="9" t="s">
        <v>20</v>
      </c>
      <c r="H42" s="10" t="s">
        <v>74</v>
      </c>
      <c r="I42" s="9" t="s">
        <v>20</v>
      </c>
      <c r="J42" s="83" t="s">
        <v>273</v>
      </c>
      <c r="K42" s="83" t="s">
        <v>244</v>
      </c>
      <c r="L42" s="83" t="s">
        <v>249</v>
      </c>
    </row>
    <row r="43" spans="1:15" x14ac:dyDescent="0.25">
      <c r="B43" s="4">
        <f>B42+7</f>
        <v>44243</v>
      </c>
      <c r="C43" s="1" t="s">
        <v>10</v>
      </c>
      <c r="D43" s="89"/>
      <c r="E43" s="9"/>
      <c r="F43" s="9" t="s">
        <v>44</v>
      </c>
      <c r="G43" s="9" t="s">
        <v>21</v>
      </c>
      <c r="H43" s="10" t="s">
        <v>73</v>
      </c>
      <c r="I43" s="9" t="s">
        <v>21</v>
      </c>
      <c r="J43" s="83" t="s">
        <v>274</v>
      </c>
      <c r="K43" s="83" t="s">
        <v>245</v>
      </c>
      <c r="L43" s="83" t="s">
        <v>250</v>
      </c>
    </row>
    <row r="44" spans="1:15" x14ac:dyDescent="0.25">
      <c r="B44" s="4">
        <f t="shared" ref="B44:B70" si="1">B43+7</f>
        <v>44250</v>
      </c>
      <c r="C44" s="1" t="s">
        <v>19</v>
      </c>
      <c r="D44" s="108" t="s">
        <v>194</v>
      </c>
      <c r="E44" s="108"/>
      <c r="F44" s="108"/>
      <c r="G44" s="108"/>
      <c r="H44" s="108"/>
      <c r="I44" s="108"/>
      <c r="J44" s="108"/>
      <c r="K44" s="108"/>
      <c r="L44" s="108"/>
      <c r="M44" s="1" t="s">
        <v>93</v>
      </c>
    </row>
    <row r="45" spans="1:15" x14ac:dyDescent="0.25">
      <c r="B45" s="4">
        <f t="shared" si="1"/>
        <v>44257</v>
      </c>
      <c r="C45" s="1" t="s">
        <v>10</v>
      </c>
      <c r="D45" s="89"/>
      <c r="E45" s="9"/>
      <c r="F45" s="9" t="s">
        <v>45</v>
      </c>
      <c r="G45" s="9" t="s">
        <v>20</v>
      </c>
      <c r="H45" s="9" t="s">
        <v>87</v>
      </c>
      <c r="I45" s="9" t="s">
        <v>20</v>
      </c>
      <c r="J45" s="83" t="s">
        <v>269</v>
      </c>
      <c r="K45" s="10" t="s">
        <v>206</v>
      </c>
      <c r="L45" s="83" t="s">
        <v>232</v>
      </c>
    </row>
    <row r="46" spans="1:15" x14ac:dyDescent="0.25">
      <c r="B46" s="97">
        <v>44261</v>
      </c>
      <c r="C46" s="1" t="s">
        <v>198</v>
      </c>
      <c r="D46" s="109" t="s">
        <v>289</v>
      </c>
      <c r="E46" s="109"/>
      <c r="F46" s="109"/>
      <c r="G46" s="109"/>
      <c r="H46" s="109"/>
      <c r="I46" s="109"/>
      <c r="J46" s="109"/>
      <c r="K46" s="109"/>
      <c r="L46" s="109"/>
    </row>
    <row r="47" spans="1:15" x14ac:dyDescent="0.25">
      <c r="B47" s="4">
        <f>B45+7</f>
        <v>44264</v>
      </c>
      <c r="C47" s="1" t="s">
        <v>10</v>
      </c>
      <c r="D47" s="9" t="s">
        <v>66</v>
      </c>
      <c r="E47" s="9" t="s">
        <v>21</v>
      </c>
      <c r="F47" s="9" t="s">
        <v>46</v>
      </c>
      <c r="G47" s="9" t="s">
        <v>20</v>
      </c>
      <c r="H47" s="9" t="s">
        <v>88</v>
      </c>
      <c r="I47" s="9" t="s">
        <v>20</v>
      </c>
      <c r="J47" s="83" t="s">
        <v>271</v>
      </c>
      <c r="K47" s="10" t="s">
        <v>208</v>
      </c>
      <c r="L47" s="83" t="s">
        <v>233</v>
      </c>
    </row>
    <row r="48" spans="1:15" x14ac:dyDescent="0.25">
      <c r="B48" s="4">
        <f t="shared" si="1"/>
        <v>44271</v>
      </c>
      <c r="C48" s="1" t="s">
        <v>25</v>
      </c>
      <c r="D48" s="106" t="s">
        <v>36</v>
      </c>
      <c r="E48" s="106"/>
      <c r="F48" s="106"/>
      <c r="G48" s="106"/>
      <c r="H48" s="106"/>
      <c r="I48" s="106"/>
      <c r="J48" s="106"/>
      <c r="K48" s="106"/>
      <c r="L48" s="106"/>
    </row>
    <row r="49" spans="2:13" x14ac:dyDescent="0.25">
      <c r="B49" s="4">
        <f t="shared" si="1"/>
        <v>44278</v>
      </c>
      <c r="C49" s="1" t="s">
        <v>10</v>
      </c>
      <c r="D49" s="89"/>
      <c r="E49" s="9"/>
      <c r="F49" s="9" t="s">
        <v>47</v>
      </c>
      <c r="G49" s="9" t="s">
        <v>21</v>
      </c>
      <c r="H49" s="9" t="s">
        <v>89</v>
      </c>
      <c r="I49" s="9" t="s">
        <v>21</v>
      </c>
      <c r="J49" s="83" t="s">
        <v>270</v>
      </c>
      <c r="K49" s="10" t="s">
        <v>207</v>
      </c>
      <c r="L49" s="83" t="s">
        <v>234</v>
      </c>
    </row>
    <row r="50" spans="2:13" x14ac:dyDescent="0.25">
      <c r="B50" s="4">
        <f t="shared" si="1"/>
        <v>44285</v>
      </c>
      <c r="C50" s="1" t="s">
        <v>19</v>
      </c>
      <c r="D50" s="108" t="s">
        <v>197</v>
      </c>
      <c r="E50" s="108"/>
      <c r="F50" s="108"/>
      <c r="G50" s="108"/>
      <c r="H50" s="108"/>
      <c r="I50" s="108"/>
      <c r="J50" s="108"/>
      <c r="K50" s="108"/>
      <c r="L50" s="108"/>
      <c r="M50" s="1" t="s">
        <v>55</v>
      </c>
    </row>
    <row r="51" spans="2:13" x14ac:dyDescent="0.25">
      <c r="B51" s="4">
        <f t="shared" si="1"/>
        <v>44292</v>
      </c>
      <c r="C51" s="1" t="s">
        <v>10</v>
      </c>
      <c r="D51" s="89"/>
      <c r="E51" s="9"/>
      <c r="F51" s="10" t="s">
        <v>48</v>
      </c>
      <c r="G51" s="9"/>
      <c r="H51" s="9" t="s">
        <v>90</v>
      </c>
      <c r="I51" s="9" t="s">
        <v>20</v>
      </c>
      <c r="J51" s="10" t="s">
        <v>260</v>
      </c>
      <c r="K51" s="83" t="s">
        <v>235</v>
      </c>
      <c r="L51" s="89"/>
    </row>
    <row r="52" spans="2:13" x14ac:dyDescent="0.25">
      <c r="B52" s="4">
        <f t="shared" si="1"/>
        <v>44299</v>
      </c>
      <c r="C52" s="1" t="s">
        <v>10</v>
      </c>
      <c r="D52" s="9" t="s">
        <v>62</v>
      </c>
      <c r="E52" s="9" t="s">
        <v>21</v>
      </c>
      <c r="F52" s="10" t="s">
        <v>52</v>
      </c>
      <c r="G52" s="9"/>
      <c r="H52" s="9" t="s">
        <v>91</v>
      </c>
      <c r="I52" s="9" t="s">
        <v>20</v>
      </c>
      <c r="J52" s="10" t="s">
        <v>263</v>
      </c>
      <c r="K52" s="83" t="s">
        <v>236</v>
      </c>
      <c r="L52" s="89"/>
    </row>
    <row r="53" spans="2:13" x14ac:dyDescent="0.25">
      <c r="B53" s="4">
        <f t="shared" si="1"/>
        <v>44306</v>
      </c>
      <c r="C53" s="1" t="s">
        <v>10</v>
      </c>
      <c r="D53" s="89"/>
      <c r="E53" s="9"/>
      <c r="F53" s="10" t="s">
        <v>53</v>
      </c>
      <c r="G53" s="9"/>
      <c r="H53" s="9" t="s">
        <v>92</v>
      </c>
      <c r="I53" s="9" t="s">
        <v>21</v>
      </c>
      <c r="J53" s="10" t="s">
        <v>262</v>
      </c>
      <c r="K53" s="83" t="s">
        <v>237</v>
      </c>
      <c r="L53" s="89"/>
    </row>
    <row r="54" spans="2:13" x14ac:dyDescent="0.25">
      <c r="B54" s="4">
        <f t="shared" si="1"/>
        <v>44313</v>
      </c>
      <c r="C54" s="1" t="s">
        <v>10</v>
      </c>
      <c r="D54" s="3" t="s">
        <v>205</v>
      </c>
      <c r="E54" s="9" t="s">
        <v>21</v>
      </c>
      <c r="F54" s="10" t="s">
        <v>49</v>
      </c>
      <c r="G54" s="9"/>
      <c r="H54" s="10" t="s">
        <v>84</v>
      </c>
      <c r="I54" s="9" t="s">
        <v>20</v>
      </c>
      <c r="J54" s="10" t="s">
        <v>261</v>
      </c>
      <c r="K54" s="10" t="s">
        <v>215</v>
      </c>
      <c r="L54" s="89"/>
    </row>
    <row r="55" spans="2:13" x14ac:dyDescent="0.25">
      <c r="B55" s="4">
        <f t="shared" si="1"/>
        <v>44320</v>
      </c>
      <c r="C55" s="1" t="s">
        <v>10</v>
      </c>
      <c r="D55" s="89"/>
      <c r="E55" s="9"/>
      <c r="F55" s="10" t="s">
        <v>50</v>
      </c>
      <c r="G55" s="9"/>
      <c r="H55" s="10" t="s">
        <v>85</v>
      </c>
      <c r="I55" s="9" t="s">
        <v>20</v>
      </c>
      <c r="J55" s="83" t="s">
        <v>275</v>
      </c>
      <c r="K55" s="10" t="s">
        <v>217</v>
      </c>
      <c r="L55" s="89"/>
    </row>
    <row r="56" spans="2:13" x14ac:dyDescent="0.25">
      <c r="B56" s="4">
        <f t="shared" si="1"/>
        <v>44327</v>
      </c>
      <c r="C56" s="1" t="s">
        <v>10</v>
      </c>
      <c r="D56" s="89"/>
      <c r="E56" s="9"/>
      <c r="F56" s="10" t="s">
        <v>51</v>
      </c>
      <c r="G56" s="9"/>
      <c r="H56" s="10" t="s">
        <v>86</v>
      </c>
      <c r="I56" s="9" t="s">
        <v>21</v>
      </c>
      <c r="J56" s="83" t="s">
        <v>276</v>
      </c>
      <c r="K56" s="10" t="s">
        <v>216</v>
      </c>
      <c r="L56" s="89"/>
    </row>
    <row r="57" spans="2:13" x14ac:dyDescent="0.25">
      <c r="B57" s="4">
        <f t="shared" si="1"/>
        <v>44334</v>
      </c>
      <c r="C57" s="1" t="s">
        <v>19</v>
      </c>
      <c r="D57" s="108" t="s">
        <v>196</v>
      </c>
      <c r="E57" s="108"/>
      <c r="F57" s="108"/>
      <c r="G57" s="108"/>
      <c r="H57" s="108"/>
      <c r="I57" s="108"/>
      <c r="J57" s="108"/>
      <c r="K57" s="108"/>
      <c r="L57" s="89"/>
      <c r="M57" s="1" t="s">
        <v>54</v>
      </c>
    </row>
    <row r="58" spans="2:13" x14ac:dyDescent="0.25">
      <c r="B58" s="4">
        <f t="shared" si="1"/>
        <v>44341</v>
      </c>
      <c r="C58" s="1" t="s">
        <v>25</v>
      </c>
      <c r="D58" s="106" t="s">
        <v>36</v>
      </c>
      <c r="E58" s="106"/>
      <c r="F58" s="106"/>
      <c r="G58" s="106"/>
      <c r="H58" s="106"/>
      <c r="I58" s="106"/>
      <c r="J58" s="106"/>
      <c r="K58" s="106"/>
      <c r="L58" s="89"/>
    </row>
    <row r="59" spans="2:13" x14ac:dyDescent="0.25">
      <c r="B59" s="4">
        <f t="shared" si="1"/>
        <v>44348</v>
      </c>
      <c r="C59" s="1" t="s">
        <v>25</v>
      </c>
      <c r="D59" s="106" t="s">
        <v>36</v>
      </c>
      <c r="E59" s="106"/>
      <c r="F59" s="106"/>
      <c r="G59" s="106"/>
      <c r="H59" s="106"/>
      <c r="I59" s="106"/>
      <c r="J59" s="106"/>
      <c r="K59" s="106"/>
      <c r="L59" s="89"/>
    </row>
    <row r="60" spans="2:13" x14ac:dyDescent="0.25">
      <c r="B60" s="4">
        <f t="shared" si="1"/>
        <v>44355</v>
      </c>
      <c r="C60" s="1" t="s">
        <v>198</v>
      </c>
      <c r="D60" s="105" t="s">
        <v>199</v>
      </c>
      <c r="E60" s="105"/>
      <c r="F60" s="105"/>
      <c r="G60" s="105"/>
      <c r="H60" s="105"/>
      <c r="I60" s="105"/>
      <c r="J60" s="105"/>
      <c r="K60" s="105"/>
      <c r="L60" s="89"/>
    </row>
    <row r="61" spans="2:13" x14ac:dyDescent="0.25">
      <c r="B61" s="4">
        <f t="shared" si="1"/>
        <v>44362</v>
      </c>
      <c r="C61" s="1" t="s">
        <v>19</v>
      </c>
      <c r="D61" s="108" t="s">
        <v>56</v>
      </c>
      <c r="E61" s="108"/>
      <c r="F61" s="108"/>
      <c r="G61" s="108"/>
      <c r="H61" s="108"/>
      <c r="I61" s="108"/>
      <c r="J61" s="108"/>
      <c r="K61" s="108"/>
      <c r="L61" s="89"/>
      <c r="M61" s="1" t="s">
        <v>57</v>
      </c>
    </row>
    <row r="62" spans="2:13" x14ac:dyDescent="0.25">
      <c r="B62" s="4">
        <f t="shared" si="1"/>
        <v>44369</v>
      </c>
      <c r="C62" s="1" t="s">
        <v>25</v>
      </c>
      <c r="D62" s="106" t="s">
        <v>36</v>
      </c>
      <c r="E62" s="106"/>
      <c r="F62" s="106"/>
      <c r="G62" s="106"/>
      <c r="H62" s="106"/>
      <c r="I62" s="106"/>
      <c r="J62" s="106"/>
      <c r="K62" s="106"/>
      <c r="L62" s="89"/>
    </row>
    <row r="63" spans="2:13" x14ac:dyDescent="0.25">
      <c r="B63" s="4">
        <f t="shared" si="1"/>
        <v>44376</v>
      </c>
      <c r="C63" s="1" t="s">
        <v>25</v>
      </c>
      <c r="D63" s="106" t="s">
        <v>36</v>
      </c>
      <c r="E63" s="106"/>
      <c r="F63" s="106"/>
      <c r="G63" s="106"/>
      <c r="H63" s="106"/>
      <c r="I63" s="106"/>
      <c r="J63" s="106"/>
      <c r="K63" s="106"/>
      <c r="L63" s="89"/>
    </row>
    <row r="64" spans="2:13" x14ac:dyDescent="0.25">
      <c r="B64" s="4">
        <f t="shared" si="1"/>
        <v>44383</v>
      </c>
      <c r="C64" s="1" t="s">
        <v>19</v>
      </c>
      <c r="D64" s="108" t="s">
        <v>200</v>
      </c>
      <c r="E64" s="108"/>
      <c r="F64" s="108"/>
      <c r="G64" s="108"/>
      <c r="H64" s="108"/>
      <c r="I64" s="108"/>
      <c r="J64" s="108"/>
      <c r="K64" s="108"/>
      <c r="L64" s="89"/>
    </row>
    <row r="65" spans="2:13" x14ac:dyDescent="0.25">
      <c r="B65" s="4">
        <f t="shared" si="1"/>
        <v>44390</v>
      </c>
      <c r="C65" s="1" t="s">
        <v>25</v>
      </c>
      <c r="D65" s="106" t="s">
        <v>36</v>
      </c>
      <c r="E65" s="106"/>
      <c r="F65" s="106"/>
      <c r="G65" s="106"/>
      <c r="H65" s="106"/>
      <c r="I65" s="106"/>
      <c r="J65" s="106"/>
      <c r="K65" s="106"/>
      <c r="L65" s="89"/>
    </row>
    <row r="66" spans="2:13" x14ac:dyDescent="0.25">
      <c r="B66" s="4">
        <f t="shared" si="1"/>
        <v>44397</v>
      </c>
      <c r="C66" s="1" t="s">
        <v>25</v>
      </c>
      <c r="D66" s="106" t="s">
        <v>36</v>
      </c>
      <c r="E66" s="106"/>
      <c r="F66" s="106"/>
      <c r="G66" s="106"/>
      <c r="H66" s="106"/>
      <c r="I66" s="106"/>
      <c r="J66" s="106"/>
      <c r="K66" s="106"/>
      <c r="L66" s="89"/>
      <c r="M66" s="1" t="s">
        <v>23</v>
      </c>
    </row>
    <row r="67" spans="2:13" x14ac:dyDescent="0.25">
      <c r="B67" s="4">
        <f t="shared" si="1"/>
        <v>44404</v>
      </c>
      <c r="C67" s="1" t="s">
        <v>25</v>
      </c>
      <c r="D67" s="106" t="s">
        <v>36</v>
      </c>
      <c r="E67" s="106"/>
      <c r="F67" s="106"/>
      <c r="G67" s="106"/>
      <c r="H67" s="106"/>
      <c r="I67" s="106"/>
      <c r="J67" s="106"/>
      <c r="K67" s="106"/>
      <c r="L67" s="89"/>
      <c r="M67" s="1" t="s">
        <v>24</v>
      </c>
    </row>
    <row r="68" spans="2:13" x14ac:dyDescent="0.25">
      <c r="B68" s="4">
        <f t="shared" si="1"/>
        <v>44411</v>
      </c>
      <c r="C68" s="1" t="s">
        <v>25</v>
      </c>
      <c r="D68" s="106" t="s">
        <v>36</v>
      </c>
      <c r="E68" s="106"/>
      <c r="F68" s="106"/>
      <c r="G68" s="106"/>
      <c r="H68" s="106"/>
      <c r="I68" s="106"/>
      <c r="J68" s="106"/>
      <c r="K68" s="106"/>
      <c r="L68" s="89"/>
    </row>
    <row r="69" spans="2:13" x14ac:dyDescent="0.25">
      <c r="B69" s="4">
        <f t="shared" si="1"/>
        <v>44418</v>
      </c>
      <c r="C69" s="1" t="s">
        <v>25</v>
      </c>
      <c r="D69" s="106" t="s">
        <v>36</v>
      </c>
      <c r="E69" s="106"/>
      <c r="F69" s="106"/>
      <c r="G69" s="106"/>
      <c r="H69" s="106"/>
      <c r="I69" s="106"/>
      <c r="J69" s="106"/>
      <c r="K69" s="106"/>
      <c r="L69" s="89"/>
    </row>
    <row r="70" spans="2:13" x14ac:dyDescent="0.25">
      <c r="B70" s="4">
        <f t="shared" si="1"/>
        <v>44425</v>
      </c>
      <c r="C70" s="1" t="s">
        <v>25</v>
      </c>
      <c r="D70" s="106" t="s">
        <v>36</v>
      </c>
      <c r="E70" s="106"/>
      <c r="F70" s="106"/>
      <c r="G70" s="106"/>
      <c r="H70" s="106"/>
      <c r="I70" s="106"/>
      <c r="J70" s="106"/>
      <c r="K70" s="106"/>
      <c r="L70" s="89"/>
    </row>
  </sheetData>
  <mergeCells count="42">
    <mergeCell ref="D65:K65"/>
    <mergeCell ref="A1:M3"/>
    <mergeCell ref="H18:I18"/>
    <mergeCell ref="F18:G18"/>
    <mergeCell ref="D10:L10"/>
    <mergeCell ref="D14:L14"/>
    <mergeCell ref="D11:L11"/>
    <mergeCell ref="D4:D8"/>
    <mergeCell ref="F4:F8"/>
    <mergeCell ref="H4:H8"/>
    <mergeCell ref="F26:L26"/>
    <mergeCell ref="D69:K69"/>
    <mergeCell ref="D70:K70"/>
    <mergeCell ref="D60:K60"/>
    <mergeCell ref="D68:K68"/>
    <mergeCell ref="D39:L39"/>
    <mergeCell ref="D48:L48"/>
    <mergeCell ref="D50:L50"/>
    <mergeCell ref="D46:L46"/>
    <mergeCell ref="D44:L44"/>
    <mergeCell ref="D41:L41"/>
    <mergeCell ref="D57:K57"/>
    <mergeCell ref="D61:K61"/>
    <mergeCell ref="D64:K64"/>
    <mergeCell ref="D62:K62"/>
    <mergeCell ref="D63:K63"/>
    <mergeCell ref="F20:L20"/>
    <mergeCell ref="D66:K66"/>
    <mergeCell ref="D67:K67"/>
    <mergeCell ref="J4:J8"/>
    <mergeCell ref="K4:K8"/>
    <mergeCell ref="L4:L8"/>
    <mergeCell ref="D58:K58"/>
    <mergeCell ref="D59:K59"/>
    <mergeCell ref="D35:L35"/>
    <mergeCell ref="F36:K36"/>
    <mergeCell ref="D17:L17"/>
    <mergeCell ref="D24:L24"/>
    <mergeCell ref="D33:L33"/>
    <mergeCell ref="D34:L34"/>
    <mergeCell ref="D29:L29"/>
    <mergeCell ref="D32:L32"/>
  </mergeCells>
  <pageMargins left="0.7" right="0.7" top="0.75" bottom="0.75" header="0.3" footer="0.3"/>
  <pageSetup scale="47" orientation="landscape" r:id="rId1"/>
  <headerFooter>
    <oddHeader xml:space="preserve">&amp;L&amp;26Conquistador Council&amp;C&amp;26Ideal Year of Scouting Plan 
2020-2021&amp;R&amp;26Boy Scouts of America
</oddHeader>
    <oddFooter>&amp;L&amp;G&amp;C&amp;G&amp;R&amp;G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9032E-65C4-4894-ADB2-BBBC02A6B5CF}">
  <sheetPr>
    <tabColor rgb="FF92D050"/>
    <pageSetUpPr fitToPage="1"/>
  </sheetPr>
  <dimension ref="A1:P77"/>
  <sheetViews>
    <sheetView topLeftCell="A13" zoomScale="120" zoomScaleNormal="120" workbookViewId="0">
      <selection activeCell="G42" sqref="G42"/>
    </sheetView>
  </sheetViews>
  <sheetFormatPr defaultRowHeight="15" x14ac:dyDescent="0.25"/>
  <cols>
    <col min="1" max="1" width="25" style="14" customWidth="1"/>
    <col min="2" max="2" width="30.28515625" style="14" bestFit="1" customWidth="1"/>
    <col min="3" max="3" width="8.42578125" style="14" customWidth="1"/>
    <col min="4" max="4" width="2" style="14" bestFit="1" customWidth="1"/>
    <col min="5" max="5" width="11.5703125" style="14" customWidth="1"/>
    <col min="6" max="6" width="5.28515625" style="14" customWidth="1"/>
    <col min="7" max="7" width="21.7109375" style="14" customWidth="1"/>
    <col min="8" max="8" width="2.140625" style="14" bestFit="1" customWidth="1"/>
    <col min="9" max="9" width="12.140625" style="14" bestFit="1" customWidth="1"/>
    <col min="10" max="10" width="9.5703125" style="14" bestFit="1" customWidth="1"/>
    <col min="11" max="11" width="13.85546875" style="14" bestFit="1" customWidth="1"/>
    <col min="12" max="12" width="9.140625" style="14"/>
    <col min="13" max="13" width="13.42578125" style="14" bestFit="1" customWidth="1"/>
    <col min="14" max="14" width="9.140625" style="14"/>
    <col min="15" max="15" width="12" style="14" bestFit="1" customWidth="1"/>
    <col min="16" max="16" width="13.5703125" style="14" bestFit="1" customWidth="1"/>
    <col min="17" max="16384" width="9.140625" style="14"/>
  </cols>
  <sheetData>
    <row r="1" spans="1:16" ht="18.75" thickBot="1" x14ac:dyDescent="0.3">
      <c r="A1" s="112" t="s">
        <v>157</v>
      </c>
      <c r="B1" s="112"/>
      <c r="C1" s="112"/>
      <c r="D1" s="11"/>
      <c r="E1" s="12"/>
      <c r="F1" s="12"/>
      <c r="G1" s="12"/>
      <c r="H1" s="12"/>
      <c r="I1" s="13"/>
      <c r="N1" s="80"/>
      <c r="O1" s="81" t="s">
        <v>162</v>
      </c>
      <c r="P1" s="80"/>
    </row>
    <row r="2" spans="1:16" ht="15.75" thickTop="1" x14ac:dyDescent="0.25">
      <c r="A2" s="15" t="s">
        <v>95</v>
      </c>
      <c r="B2" s="113"/>
      <c r="C2" s="113"/>
      <c r="D2" s="16"/>
      <c r="E2" s="17"/>
      <c r="F2" s="17"/>
      <c r="G2" s="17" t="s">
        <v>96</v>
      </c>
      <c r="H2" s="17"/>
      <c r="I2" s="18" t="s">
        <v>282</v>
      </c>
      <c r="N2" s="81" t="s">
        <v>169</v>
      </c>
      <c r="O2" s="81" t="s">
        <v>170</v>
      </c>
      <c r="P2" s="81" t="s">
        <v>171</v>
      </c>
    </row>
    <row r="3" spans="1:16" x14ac:dyDescent="0.25">
      <c r="A3" s="19" t="s">
        <v>158</v>
      </c>
      <c r="B3" s="111"/>
      <c r="C3" s="111"/>
      <c r="D3" s="20"/>
      <c r="E3" s="17"/>
      <c r="F3" s="17"/>
      <c r="G3" s="21"/>
      <c r="H3" s="22"/>
      <c r="I3" s="22"/>
      <c r="M3" s="79"/>
      <c r="N3" s="81" t="s">
        <v>163</v>
      </c>
      <c r="O3" s="81" t="s">
        <v>168</v>
      </c>
      <c r="P3" s="81" t="s">
        <v>168</v>
      </c>
    </row>
    <row r="4" spans="1:16" x14ac:dyDescent="0.25">
      <c r="A4" s="19" t="s">
        <v>99</v>
      </c>
      <c r="B4" s="111"/>
      <c r="C4" s="111"/>
      <c r="D4" s="19"/>
      <c r="E4" s="17"/>
      <c r="F4" s="17"/>
      <c r="G4" s="17" t="s">
        <v>98</v>
      </c>
      <c r="H4" s="17"/>
      <c r="I4" s="23"/>
      <c r="M4" s="79"/>
      <c r="N4" s="81" t="s">
        <v>164</v>
      </c>
      <c r="O4" s="81" t="s">
        <v>167</v>
      </c>
      <c r="P4" s="81" t="s">
        <v>167</v>
      </c>
    </row>
    <row r="5" spans="1:16" x14ac:dyDescent="0.25">
      <c r="A5" s="19" t="s">
        <v>97</v>
      </c>
      <c r="B5" s="111"/>
      <c r="C5" s="111"/>
      <c r="D5" s="20"/>
      <c r="E5" s="17"/>
      <c r="F5" s="17"/>
      <c r="G5" s="24"/>
      <c r="H5" s="22"/>
      <c r="I5" s="19"/>
      <c r="M5" s="79"/>
      <c r="N5" s="81" t="s">
        <v>165</v>
      </c>
      <c r="O5" s="81" t="s">
        <v>278</v>
      </c>
      <c r="P5" s="81" t="s">
        <v>278</v>
      </c>
    </row>
    <row r="6" spans="1:16" x14ac:dyDescent="0.25">
      <c r="A6" s="19" t="s">
        <v>159</v>
      </c>
      <c r="B6" s="111"/>
      <c r="C6" s="111"/>
      <c r="D6" s="20"/>
      <c r="E6" s="20"/>
      <c r="F6" s="20"/>
      <c r="G6" s="17" t="s">
        <v>100</v>
      </c>
      <c r="H6" s="17"/>
      <c r="I6" s="23"/>
      <c r="M6" s="79"/>
      <c r="N6" s="81" t="s">
        <v>166</v>
      </c>
      <c r="O6" s="81" t="s">
        <v>279</v>
      </c>
      <c r="P6" s="81" t="s">
        <v>279</v>
      </c>
    </row>
    <row r="7" spans="1:16" x14ac:dyDescent="0.25">
      <c r="A7" s="22" t="s">
        <v>160</v>
      </c>
      <c r="B7" s="111"/>
      <c r="C7" s="111"/>
      <c r="D7" s="19"/>
      <c r="E7" s="25"/>
      <c r="F7" s="25"/>
      <c r="G7" s="24"/>
      <c r="H7" s="22"/>
      <c r="I7" s="19"/>
      <c r="M7" s="79"/>
      <c r="N7" s="81" t="s">
        <v>166</v>
      </c>
      <c r="O7" s="81" t="s">
        <v>280</v>
      </c>
      <c r="P7" s="81" t="s">
        <v>280</v>
      </c>
    </row>
    <row r="8" spans="1:16" x14ac:dyDescent="0.25">
      <c r="A8" s="19" t="s">
        <v>179</v>
      </c>
      <c r="B8" s="111"/>
      <c r="C8" s="111"/>
      <c r="D8" s="19"/>
      <c r="E8" s="25"/>
      <c r="F8" s="25"/>
      <c r="G8" s="17" t="s">
        <v>101</v>
      </c>
      <c r="H8" s="17"/>
      <c r="I8" s="74">
        <v>60</v>
      </c>
      <c r="O8" s="81" t="s">
        <v>281</v>
      </c>
      <c r="P8" s="81" t="s">
        <v>281</v>
      </c>
    </row>
    <row r="9" spans="1:16" x14ac:dyDescent="0.25">
      <c r="A9" s="19"/>
      <c r="B9" s="26"/>
      <c r="C9" s="26"/>
      <c r="D9" s="19"/>
      <c r="E9" s="25"/>
      <c r="F9" s="25"/>
      <c r="G9" s="17" t="s">
        <v>102</v>
      </c>
      <c r="H9" s="17"/>
      <c r="I9" s="74">
        <v>17</v>
      </c>
    </row>
    <row r="10" spans="1:16" ht="15.75" thickBot="1" x14ac:dyDescent="0.3">
      <c r="A10" s="27"/>
      <c r="B10" s="114"/>
      <c r="C10" s="114"/>
      <c r="D10" s="28"/>
      <c r="E10" s="29"/>
      <c r="F10" s="29"/>
      <c r="G10" s="30"/>
      <c r="H10" s="30"/>
      <c r="I10" s="31"/>
    </row>
    <row r="11" spans="1:16" ht="16.5" thickTop="1" x14ac:dyDescent="0.25">
      <c r="A11" s="115"/>
      <c r="B11" s="115"/>
      <c r="C11" s="115"/>
      <c r="D11" s="20"/>
      <c r="E11" s="32"/>
      <c r="F11" s="32"/>
      <c r="G11" s="33" t="s">
        <v>103</v>
      </c>
      <c r="H11" s="32"/>
      <c r="I11" s="34"/>
    </row>
    <row r="12" spans="1:16" ht="18" x14ac:dyDescent="0.25">
      <c r="A12" s="112"/>
      <c r="B12" s="112"/>
      <c r="C12" s="112"/>
      <c r="D12" s="19"/>
      <c r="E12" s="20" t="s">
        <v>104</v>
      </c>
      <c r="F12" s="20"/>
      <c r="G12" s="20" t="s">
        <v>105</v>
      </c>
      <c r="H12" s="20"/>
      <c r="I12" s="35" t="s">
        <v>106</v>
      </c>
    </row>
    <row r="13" spans="1:16" x14ac:dyDescent="0.25">
      <c r="A13" s="19"/>
      <c r="B13" s="19"/>
      <c r="C13" s="19"/>
      <c r="D13" s="19"/>
      <c r="E13" s="20" t="s">
        <v>107</v>
      </c>
      <c r="F13" s="20"/>
      <c r="G13" s="20" t="s">
        <v>108</v>
      </c>
      <c r="H13" s="20"/>
      <c r="I13" s="35" t="s">
        <v>109</v>
      </c>
      <c r="M13" s="75"/>
    </row>
    <row r="14" spans="1:16" x14ac:dyDescent="0.25">
      <c r="A14" s="36" t="s">
        <v>110</v>
      </c>
      <c r="B14" s="19"/>
      <c r="C14" s="19"/>
      <c r="D14" s="19"/>
      <c r="E14" s="32" t="s">
        <v>111</v>
      </c>
      <c r="F14" s="20"/>
      <c r="G14" s="32" t="s">
        <v>112</v>
      </c>
      <c r="H14" s="20"/>
      <c r="I14" s="34" t="s">
        <v>113</v>
      </c>
      <c r="M14" s="76"/>
    </row>
    <row r="15" spans="1:16" x14ac:dyDescent="0.25">
      <c r="A15" s="19" t="s">
        <v>114</v>
      </c>
      <c r="B15" s="19" t="s">
        <v>298</v>
      </c>
      <c r="C15" s="19"/>
      <c r="D15" s="19"/>
      <c r="E15" s="37">
        <v>80</v>
      </c>
      <c r="F15" s="20"/>
      <c r="G15" s="38">
        <f>I8</f>
        <v>60</v>
      </c>
      <c r="H15" s="20"/>
      <c r="I15" s="37">
        <f>IF(G15="","",E15*G15)</f>
        <v>4800</v>
      </c>
    </row>
    <row r="16" spans="1:16" x14ac:dyDescent="0.25">
      <c r="A16" s="19"/>
      <c r="B16" s="100" t="s">
        <v>300</v>
      </c>
      <c r="C16" s="100"/>
      <c r="D16" s="100"/>
      <c r="E16" s="101">
        <v>48</v>
      </c>
      <c r="F16" s="102"/>
      <c r="G16" s="103">
        <f>I9</f>
        <v>17</v>
      </c>
      <c r="H16" s="102"/>
      <c r="I16" s="104">
        <f>IF(G16="","",E16*G16)</f>
        <v>816</v>
      </c>
    </row>
    <row r="17" spans="1:9" x14ac:dyDescent="0.25">
      <c r="A17" s="122" t="s">
        <v>296</v>
      </c>
      <c r="B17" s="122"/>
      <c r="C17" s="19"/>
      <c r="D17" s="19"/>
      <c r="E17" s="39"/>
      <c r="F17" s="40"/>
      <c r="G17" s="41"/>
      <c r="H17" s="25"/>
      <c r="I17" s="42"/>
    </row>
    <row r="18" spans="1:9" x14ac:dyDescent="0.25">
      <c r="A18" s="19" t="s">
        <v>115</v>
      </c>
      <c r="B18" s="19" t="s">
        <v>299</v>
      </c>
      <c r="C18" s="19"/>
      <c r="D18" s="19"/>
      <c r="E18" s="43"/>
      <c r="F18" s="40"/>
      <c r="G18" s="41"/>
      <c r="H18" s="25"/>
      <c r="I18" s="37">
        <v>60</v>
      </c>
    </row>
    <row r="19" spans="1:9" x14ac:dyDescent="0.25">
      <c r="A19" s="19"/>
      <c r="B19" s="19"/>
      <c r="C19" s="19"/>
      <c r="D19" s="19"/>
      <c r="E19" s="39"/>
      <c r="F19" s="40"/>
      <c r="G19" s="41"/>
      <c r="H19" s="25"/>
      <c r="I19" s="42"/>
    </row>
    <row r="20" spans="1:9" x14ac:dyDescent="0.25">
      <c r="A20" s="44" t="s">
        <v>116</v>
      </c>
      <c r="B20" s="19" t="s">
        <v>284</v>
      </c>
      <c r="C20" s="19"/>
      <c r="D20" s="19"/>
      <c r="E20" s="37">
        <v>17</v>
      </c>
      <c r="F20" s="40"/>
      <c r="G20" s="45">
        <f>I8</f>
        <v>60</v>
      </c>
      <c r="H20" s="25"/>
      <c r="I20" s="37">
        <f>IF(G20="","",E20*G20)</f>
        <v>1020</v>
      </c>
    </row>
    <row r="21" spans="1:9" x14ac:dyDescent="0.25">
      <c r="A21" s="122" t="s">
        <v>283</v>
      </c>
      <c r="B21" s="122"/>
      <c r="C21" s="19"/>
      <c r="D21" s="19"/>
      <c r="E21" s="39"/>
      <c r="F21" s="40"/>
      <c r="G21" s="41"/>
      <c r="H21" s="25"/>
      <c r="I21" s="42"/>
    </row>
    <row r="22" spans="1:9" x14ac:dyDescent="0.25">
      <c r="A22" s="19" t="s">
        <v>117</v>
      </c>
      <c r="B22" s="19" t="s">
        <v>118</v>
      </c>
      <c r="C22" s="19"/>
      <c r="D22" s="19"/>
      <c r="E22" s="46">
        <v>1</v>
      </c>
      <c r="F22" s="40"/>
      <c r="G22" s="38">
        <f>SUM(I8,I9)</f>
        <v>77</v>
      </c>
      <c r="H22" s="25"/>
      <c r="I22" s="37">
        <f>IF(G22="","",E22*G22)</f>
        <v>77</v>
      </c>
    </row>
    <row r="23" spans="1:9" x14ac:dyDescent="0.25">
      <c r="A23" s="19"/>
      <c r="B23" s="19"/>
      <c r="C23" s="19"/>
      <c r="D23" s="19"/>
      <c r="E23" s="39"/>
      <c r="F23" s="40"/>
      <c r="G23" s="41"/>
      <c r="H23" s="25"/>
      <c r="I23" s="42"/>
    </row>
    <row r="24" spans="1:9" x14ac:dyDescent="0.25">
      <c r="A24" s="19" t="s">
        <v>119</v>
      </c>
      <c r="B24" s="19" t="s">
        <v>120</v>
      </c>
      <c r="C24" s="19"/>
      <c r="D24" s="19"/>
      <c r="E24" s="39"/>
      <c r="F24" s="40"/>
      <c r="G24" s="41"/>
      <c r="H24" s="25"/>
      <c r="I24" s="42"/>
    </row>
    <row r="25" spans="1:9" x14ac:dyDescent="0.25">
      <c r="A25" s="19"/>
      <c r="B25" s="19" t="s">
        <v>161</v>
      </c>
      <c r="C25" s="19"/>
      <c r="D25" s="19"/>
      <c r="E25" s="47"/>
      <c r="F25" s="22"/>
      <c r="G25" s="48"/>
      <c r="H25" s="22"/>
      <c r="I25" s="47"/>
    </row>
    <row r="26" spans="1:9" x14ac:dyDescent="0.25">
      <c r="A26" s="19"/>
      <c r="B26" s="19" t="s">
        <v>285</v>
      </c>
      <c r="C26" s="19"/>
      <c r="D26" s="19"/>
      <c r="E26" s="46">
        <v>25</v>
      </c>
      <c r="F26" s="40"/>
      <c r="G26" s="45">
        <f>I8</f>
        <v>60</v>
      </c>
      <c r="H26" s="25"/>
      <c r="I26" s="37">
        <f>IF(E26=0,0,E26*G26)</f>
        <v>1500</v>
      </c>
    </row>
    <row r="27" spans="1:9" x14ac:dyDescent="0.25">
      <c r="A27" s="19" t="s">
        <v>121</v>
      </c>
      <c r="B27" s="19"/>
      <c r="C27" s="19"/>
      <c r="D27" s="19"/>
      <c r="E27" s="43"/>
      <c r="F27" s="40"/>
      <c r="G27" s="41"/>
      <c r="H27" s="25"/>
      <c r="I27" s="43"/>
    </row>
    <row r="28" spans="1:9" x14ac:dyDescent="0.25">
      <c r="A28" s="49" t="s">
        <v>172</v>
      </c>
      <c r="B28" s="19" t="s">
        <v>182</v>
      </c>
      <c r="C28" s="19"/>
      <c r="D28" s="19"/>
      <c r="E28" s="46">
        <v>16.989999999999998</v>
      </c>
      <c r="F28" s="40"/>
      <c r="G28" s="45">
        <f>I8</f>
        <v>60</v>
      </c>
      <c r="H28" s="25"/>
      <c r="I28" s="37">
        <f>IF(E28=0,0,E28*G28)</f>
        <v>1019.3999999999999</v>
      </c>
    </row>
    <row r="29" spans="1:9" x14ac:dyDescent="0.25">
      <c r="A29" s="19"/>
      <c r="B29" s="19"/>
      <c r="C29" s="19"/>
      <c r="D29" s="19"/>
      <c r="E29" s="39"/>
      <c r="F29" s="40"/>
      <c r="G29" s="41"/>
      <c r="H29" s="25"/>
      <c r="I29" s="42"/>
    </row>
    <row r="30" spans="1:9" x14ac:dyDescent="0.25">
      <c r="A30" s="49" t="s">
        <v>122</v>
      </c>
      <c r="B30" s="19" t="s">
        <v>123</v>
      </c>
      <c r="C30" s="19"/>
      <c r="D30" s="19"/>
      <c r="E30" s="46">
        <v>25</v>
      </c>
      <c r="F30" s="40"/>
      <c r="G30" s="45">
        <f>I9</f>
        <v>17</v>
      </c>
      <c r="H30" s="25"/>
      <c r="I30" s="37">
        <f>IF(E30=0,0,E30*G30)</f>
        <v>425</v>
      </c>
    </row>
    <row r="31" spans="1:9" x14ac:dyDescent="0.25">
      <c r="A31" s="19"/>
      <c r="B31" s="19"/>
      <c r="C31" s="19"/>
      <c r="D31" s="19"/>
      <c r="E31" s="43"/>
      <c r="F31" s="40"/>
      <c r="G31" s="41"/>
      <c r="H31" s="25"/>
      <c r="I31" s="43"/>
    </row>
    <row r="32" spans="1:9" x14ac:dyDescent="0.25">
      <c r="A32" s="19" t="s">
        <v>124</v>
      </c>
      <c r="B32" s="125" t="s">
        <v>125</v>
      </c>
      <c r="C32" s="125"/>
      <c r="D32" s="19"/>
      <c r="E32" s="46">
        <v>10</v>
      </c>
      <c r="F32" s="40"/>
      <c r="G32" s="96">
        <f>SUM(I8*2)+I8</f>
        <v>180</v>
      </c>
      <c r="H32" s="25"/>
      <c r="I32" s="37">
        <f>IF(G32="","",E32*G32)</f>
        <v>1800</v>
      </c>
    </row>
    <row r="33" spans="1:9" x14ac:dyDescent="0.25">
      <c r="A33" s="19"/>
      <c r="B33" s="124" t="s">
        <v>173</v>
      </c>
      <c r="C33" s="124"/>
      <c r="D33" s="19"/>
      <c r="E33" s="46">
        <v>5</v>
      </c>
      <c r="F33" s="40"/>
      <c r="G33" s="45">
        <f>I8-16</f>
        <v>44</v>
      </c>
      <c r="H33" s="25"/>
      <c r="I33" s="37">
        <f>IF(G33="","",E33*G33)</f>
        <v>220</v>
      </c>
    </row>
    <row r="34" spans="1:9" x14ac:dyDescent="0.25">
      <c r="A34" s="19"/>
      <c r="B34" s="124" t="s">
        <v>174</v>
      </c>
      <c r="C34" s="124"/>
      <c r="D34" s="19"/>
      <c r="E34" s="46">
        <v>5</v>
      </c>
      <c r="F34" s="40"/>
      <c r="G34" s="45">
        <f>I8-16</f>
        <v>44</v>
      </c>
      <c r="H34" s="25"/>
      <c r="I34" s="37">
        <f>IF(E34*G34&gt;0,E34*G34,"")</f>
        <v>220</v>
      </c>
    </row>
    <row r="35" spans="1:9" x14ac:dyDescent="0.25">
      <c r="A35" s="49"/>
      <c r="B35" s="19"/>
      <c r="C35" s="19"/>
      <c r="D35" s="19"/>
      <c r="E35" s="43"/>
      <c r="F35" s="40"/>
      <c r="G35" s="50"/>
      <c r="H35" s="25"/>
      <c r="I35" s="43"/>
    </row>
    <row r="36" spans="1:9" x14ac:dyDescent="0.25">
      <c r="A36" s="26" t="s">
        <v>126</v>
      </c>
      <c r="B36" s="19"/>
      <c r="C36" s="19"/>
      <c r="D36" s="19"/>
      <c r="E36" s="43"/>
      <c r="F36" s="40"/>
      <c r="G36" s="50"/>
      <c r="H36" s="25"/>
      <c r="I36" s="43"/>
    </row>
    <row r="37" spans="1:9" x14ac:dyDescent="0.25">
      <c r="A37" s="49" t="s">
        <v>127</v>
      </c>
      <c r="B37" s="123" t="s">
        <v>175</v>
      </c>
      <c r="C37" s="123"/>
      <c r="D37" s="19"/>
      <c r="E37" s="46">
        <v>65</v>
      </c>
      <c r="F37" s="40"/>
      <c r="G37" s="45">
        <f>I8</f>
        <v>60</v>
      </c>
      <c r="H37" s="25"/>
      <c r="I37" s="37">
        <f>IF(E37*G37&gt;0,E37*G37,"")</f>
        <v>3900</v>
      </c>
    </row>
    <row r="38" spans="1:9" x14ac:dyDescent="0.25">
      <c r="A38" s="49" t="s">
        <v>290</v>
      </c>
      <c r="B38" s="123" t="s">
        <v>291</v>
      </c>
      <c r="C38" s="123"/>
      <c r="D38" s="19"/>
      <c r="E38" s="46">
        <v>20</v>
      </c>
      <c r="F38" s="40"/>
      <c r="G38" s="45">
        <v>35</v>
      </c>
      <c r="H38" s="25"/>
      <c r="I38" s="37">
        <f>IF(E38*G38&gt;0,E38*G38,"")</f>
        <v>700</v>
      </c>
    </row>
    <row r="39" spans="1:9" x14ac:dyDescent="0.25">
      <c r="A39" s="122" t="s">
        <v>292</v>
      </c>
      <c r="B39" s="122"/>
      <c r="C39" s="19"/>
      <c r="D39" s="19"/>
      <c r="E39" s="39"/>
      <c r="F39" s="40"/>
      <c r="G39" s="41"/>
      <c r="H39" s="25"/>
      <c r="I39" s="42"/>
    </row>
    <row r="40" spans="1:9" x14ac:dyDescent="0.25">
      <c r="A40" s="85"/>
      <c r="B40" s="85"/>
      <c r="C40" s="19"/>
      <c r="D40" s="19"/>
      <c r="E40" s="39"/>
      <c r="F40" s="40"/>
      <c r="G40" s="41"/>
      <c r="H40" s="25"/>
      <c r="I40" s="42"/>
    </row>
    <row r="41" spans="1:9" x14ac:dyDescent="0.25">
      <c r="A41" s="19" t="s">
        <v>128</v>
      </c>
      <c r="B41" s="19" t="s">
        <v>286</v>
      </c>
      <c r="C41" s="19"/>
      <c r="D41" s="19"/>
      <c r="E41" s="39"/>
      <c r="F41" s="40"/>
      <c r="G41" s="41"/>
      <c r="H41" s="25"/>
      <c r="I41" s="42"/>
    </row>
    <row r="42" spans="1:9" x14ac:dyDescent="0.25">
      <c r="A42" s="19" t="s">
        <v>129</v>
      </c>
      <c r="B42" s="19" t="s">
        <v>287</v>
      </c>
      <c r="C42" s="19"/>
      <c r="D42" s="19"/>
      <c r="E42" s="46">
        <v>40</v>
      </c>
      <c r="F42" s="40"/>
      <c r="G42" s="45">
        <f>I8</f>
        <v>60</v>
      </c>
      <c r="H42" s="25"/>
      <c r="I42" s="37">
        <f>IF(G42="","",E42*G42)</f>
        <v>2400</v>
      </c>
    </row>
    <row r="43" spans="1:9" x14ac:dyDescent="0.25">
      <c r="A43" s="19"/>
      <c r="B43" s="19"/>
      <c r="C43" s="19"/>
      <c r="D43" s="19"/>
      <c r="E43" s="39"/>
      <c r="F43" s="40"/>
      <c r="G43" s="41"/>
      <c r="H43" s="25"/>
      <c r="I43" s="42"/>
    </row>
    <row r="44" spans="1:9" x14ac:dyDescent="0.25">
      <c r="A44" s="19" t="s">
        <v>130</v>
      </c>
      <c r="B44" s="19" t="s">
        <v>293</v>
      </c>
      <c r="C44" s="19"/>
      <c r="D44" s="19"/>
      <c r="E44" s="46">
        <v>30</v>
      </c>
      <c r="F44" s="40"/>
      <c r="G44" s="45">
        <v>10</v>
      </c>
      <c r="H44" s="25"/>
      <c r="I44" s="37">
        <f>IF(E44*G44&gt;0,E44*G44,"")</f>
        <v>300</v>
      </c>
    </row>
    <row r="45" spans="1:9" x14ac:dyDescent="0.25">
      <c r="A45" s="19"/>
      <c r="B45" s="19"/>
      <c r="C45" s="19"/>
      <c r="D45" s="19"/>
      <c r="E45" s="43"/>
      <c r="F45" s="40"/>
      <c r="G45" s="50"/>
      <c r="H45" s="25"/>
      <c r="I45" s="43"/>
    </row>
    <row r="46" spans="1:9" x14ac:dyDescent="0.25">
      <c r="A46" s="19" t="s">
        <v>131</v>
      </c>
      <c r="B46" s="19" t="s">
        <v>178</v>
      </c>
      <c r="C46" s="19"/>
      <c r="D46" s="19"/>
      <c r="E46" s="46">
        <v>35</v>
      </c>
      <c r="F46" s="40"/>
      <c r="G46" s="45">
        <f>I8</f>
        <v>60</v>
      </c>
      <c r="H46" s="25"/>
      <c r="I46" s="37">
        <f>IF(E46*G46&gt;0,E46*G46,"")</f>
        <v>2100</v>
      </c>
    </row>
    <row r="47" spans="1:9" x14ac:dyDescent="0.25">
      <c r="A47" s="19" t="s">
        <v>132</v>
      </c>
      <c r="B47" s="19" t="s">
        <v>297</v>
      </c>
      <c r="C47" s="19"/>
      <c r="D47" s="19"/>
      <c r="E47" s="46">
        <v>2.5</v>
      </c>
      <c r="F47" s="40"/>
      <c r="G47" s="45">
        <f>I8</f>
        <v>60</v>
      </c>
      <c r="H47" s="25"/>
      <c r="I47" s="37">
        <f>IF(E47=0,0,E47*G47)</f>
        <v>150</v>
      </c>
    </row>
    <row r="48" spans="1:9" x14ac:dyDescent="0.25">
      <c r="A48" s="19" t="s">
        <v>133</v>
      </c>
      <c r="B48" s="19" t="s">
        <v>134</v>
      </c>
      <c r="C48" s="19"/>
      <c r="D48" s="19"/>
      <c r="E48" s="46">
        <v>5</v>
      </c>
      <c r="F48" s="40"/>
      <c r="G48" s="45">
        <f>SUM(I8,I9)</f>
        <v>77</v>
      </c>
      <c r="H48" s="25"/>
      <c r="I48" s="37">
        <f>IF(E48=0,0,E48*G48)</f>
        <v>385</v>
      </c>
    </row>
    <row r="49" spans="1:10" x14ac:dyDescent="0.25">
      <c r="A49" s="19"/>
      <c r="B49" s="19"/>
      <c r="C49" s="19"/>
      <c r="D49" s="19"/>
      <c r="E49" s="39"/>
      <c r="F49" s="40"/>
      <c r="G49" s="41"/>
      <c r="H49" s="25"/>
      <c r="I49" s="42"/>
    </row>
    <row r="50" spans="1:10" x14ac:dyDescent="0.25">
      <c r="A50" s="36" t="s">
        <v>135</v>
      </c>
      <c r="B50" s="36"/>
      <c r="C50" s="36"/>
      <c r="D50" s="36"/>
      <c r="E50" s="51"/>
      <c r="F50" s="35"/>
      <c r="G50" s="52"/>
      <c r="H50" s="20"/>
      <c r="I50" s="37">
        <f>SUM(I15:I48)</f>
        <v>21892.400000000001</v>
      </c>
    </row>
    <row r="51" spans="1:10" x14ac:dyDescent="0.25">
      <c r="A51" s="19"/>
      <c r="B51" s="19"/>
      <c r="C51" s="19"/>
      <c r="D51" s="19"/>
      <c r="E51" s="39"/>
      <c r="F51" s="40"/>
      <c r="G51" s="77">
        <f>I50/I8</f>
        <v>364.87333333333333</v>
      </c>
      <c r="H51" s="78" t="s">
        <v>177</v>
      </c>
      <c r="I51" s="42"/>
    </row>
    <row r="52" spans="1:10" x14ac:dyDescent="0.25">
      <c r="A52" s="36" t="s">
        <v>136</v>
      </c>
      <c r="B52" s="19"/>
      <c r="C52" s="19"/>
      <c r="D52" s="19"/>
      <c r="E52" s="39"/>
      <c r="F52" s="40"/>
      <c r="G52" s="41"/>
      <c r="H52" s="25"/>
      <c r="I52" s="42"/>
    </row>
    <row r="53" spans="1:10" x14ac:dyDescent="0.25">
      <c r="A53" s="19" t="s">
        <v>180</v>
      </c>
      <c r="B53" s="19"/>
      <c r="C53" s="19"/>
      <c r="D53" s="19"/>
      <c r="E53" s="46">
        <v>20</v>
      </c>
      <c r="F53" s="40"/>
      <c r="G53" s="45">
        <f>I8</f>
        <v>60</v>
      </c>
      <c r="H53" s="25"/>
      <c r="I53" s="37">
        <f>IF(E53=0,0,E53*G53)</f>
        <v>1200</v>
      </c>
    </row>
    <row r="54" spans="1:10" x14ac:dyDescent="0.25">
      <c r="A54" s="19" t="s">
        <v>137</v>
      </c>
      <c r="B54" s="19"/>
      <c r="C54" s="19"/>
      <c r="D54" s="19"/>
      <c r="E54" s="82">
        <v>500</v>
      </c>
      <c r="F54" s="40"/>
      <c r="G54" s="53"/>
      <c r="H54" s="25"/>
      <c r="I54" s="37">
        <f>IF(E54&gt;0,E54,"")</f>
        <v>500</v>
      </c>
      <c r="J54" s="93"/>
    </row>
    <row r="55" spans="1:10" x14ac:dyDescent="0.25">
      <c r="A55" s="19" t="s">
        <v>138</v>
      </c>
      <c r="B55" s="19"/>
      <c r="C55" s="19"/>
      <c r="D55" s="19"/>
      <c r="E55" s="46">
        <v>0</v>
      </c>
      <c r="F55" s="40"/>
      <c r="G55" s="45">
        <f>I8</f>
        <v>60</v>
      </c>
      <c r="H55" s="25"/>
      <c r="I55" s="37" t="str">
        <f>IF(E55*G55&gt;0,E55*G55,"")</f>
        <v/>
      </c>
    </row>
    <row r="56" spans="1:10" x14ac:dyDescent="0.25">
      <c r="A56" s="36" t="s">
        <v>139</v>
      </c>
      <c r="B56" s="19"/>
      <c r="C56" s="19"/>
      <c r="D56" s="19"/>
      <c r="E56" s="43"/>
      <c r="F56" s="40"/>
      <c r="G56" s="41"/>
      <c r="H56" s="25"/>
      <c r="I56" s="37">
        <f>IF(SUM(I53:I55)&gt;0,SUM(I53:I55),0)</f>
        <v>1700</v>
      </c>
    </row>
    <row r="57" spans="1:10" ht="15.75" thickBot="1" x14ac:dyDescent="0.3">
      <c r="A57" s="19"/>
      <c r="B57" s="19"/>
      <c r="C57" s="19"/>
      <c r="D57" s="19"/>
      <c r="E57" s="39"/>
      <c r="F57" s="40"/>
      <c r="G57" s="25"/>
      <c r="H57" s="25"/>
      <c r="I57" s="54"/>
    </row>
    <row r="58" spans="1:10" ht="15.75" thickBot="1" x14ac:dyDescent="0.3">
      <c r="A58" s="27" t="s">
        <v>140</v>
      </c>
      <c r="B58" s="28"/>
      <c r="C58" s="28"/>
      <c r="D58" s="28"/>
      <c r="E58" s="55"/>
      <c r="F58" s="29"/>
      <c r="G58" s="30"/>
      <c r="H58" s="30"/>
      <c r="I58" s="56">
        <f>IF(I56=0,0,(I50-I56))</f>
        <v>20192.400000000001</v>
      </c>
    </row>
    <row r="59" spans="1:10" ht="16.5" thickTop="1" thickBot="1" x14ac:dyDescent="0.3">
      <c r="A59" s="36"/>
      <c r="B59" s="19"/>
      <c r="C59" s="19"/>
      <c r="D59" s="19"/>
      <c r="E59" s="39"/>
      <c r="F59" s="40"/>
      <c r="G59" s="25"/>
      <c r="H59" s="25"/>
      <c r="I59" s="43"/>
    </row>
    <row r="60" spans="1:10" ht="15.75" thickBot="1" x14ac:dyDescent="0.3">
      <c r="A60" s="57" t="s">
        <v>141</v>
      </c>
      <c r="B60" s="58"/>
      <c r="C60" s="58"/>
      <c r="D60" s="59">
        <v>1</v>
      </c>
      <c r="E60" s="39"/>
      <c r="F60" s="40"/>
      <c r="G60" s="25"/>
      <c r="H60" s="25"/>
      <c r="I60" s="43"/>
    </row>
    <row r="61" spans="1:10" x14ac:dyDescent="0.25">
      <c r="A61" s="60" t="s">
        <v>142</v>
      </c>
      <c r="B61" s="16"/>
      <c r="C61" s="16"/>
      <c r="D61" s="16"/>
      <c r="E61" s="61">
        <f>I58/D60</f>
        <v>20192.400000000001</v>
      </c>
      <c r="F61" s="62"/>
      <c r="G61" s="95">
        <v>0.4</v>
      </c>
      <c r="H61" s="64"/>
      <c r="I61" s="61">
        <f>IF(G61&gt;0,E61/G61,0)</f>
        <v>50481</v>
      </c>
    </row>
    <row r="62" spans="1:10" x14ac:dyDescent="0.25">
      <c r="A62" s="65" t="s">
        <v>143</v>
      </c>
      <c r="B62" s="19"/>
      <c r="C62" s="19"/>
      <c r="D62" s="19"/>
      <c r="E62" s="66" t="s">
        <v>144</v>
      </c>
      <c r="F62" s="67" t="s">
        <v>145</v>
      </c>
      <c r="G62" s="66" t="s">
        <v>146</v>
      </c>
      <c r="H62" s="66" t="s">
        <v>147</v>
      </c>
      <c r="I62" s="68" t="s">
        <v>148</v>
      </c>
    </row>
    <row r="63" spans="1:10" x14ac:dyDescent="0.25">
      <c r="A63" s="19"/>
      <c r="B63" s="19"/>
      <c r="C63" s="19"/>
      <c r="D63" s="19"/>
      <c r="E63" s="25"/>
      <c r="F63" s="25"/>
      <c r="G63" s="25"/>
      <c r="H63" s="25"/>
      <c r="I63" s="54"/>
    </row>
    <row r="64" spans="1:10" ht="15.75" thickBot="1" x14ac:dyDescent="0.3">
      <c r="A64" s="19"/>
      <c r="B64" s="19"/>
      <c r="C64" s="19"/>
      <c r="D64" s="19"/>
      <c r="E64" s="25"/>
      <c r="F64" s="25"/>
      <c r="G64" s="25"/>
      <c r="H64" s="25"/>
      <c r="I64" s="54"/>
    </row>
    <row r="65" spans="1:9" ht="15.75" thickBot="1" x14ac:dyDescent="0.3">
      <c r="A65" s="36" t="s">
        <v>149</v>
      </c>
      <c r="B65" s="19"/>
      <c r="C65" s="19"/>
      <c r="D65" s="19"/>
      <c r="E65" s="69">
        <f>I61</f>
        <v>50481</v>
      </c>
      <c r="F65" s="62" t="s">
        <v>145</v>
      </c>
      <c r="G65" s="94">
        <v>50</v>
      </c>
      <c r="H65" s="25" t="s">
        <v>147</v>
      </c>
      <c r="I65" s="71">
        <f>IF(E65=0,0,E65/G65)</f>
        <v>1009.62</v>
      </c>
    </row>
    <row r="66" spans="1:9" x14ac:dyDescent="0.25">
      <c r="A66" s="36"/>
      <c r="B66" s="19"/>
      <c r="C66" s="19"/>
      <c r="D66" s="19"/>
      <c r="E66" s="72" t="s">
        <v>148</v>
      </c>
      <c r="F66" s="67" t="s">
        <v>145</v>
      </c>
      <c r="G66" s="73" t="s">
        <v>294</v>
      </c>
      <c r="H66" s="66" t="s">
        <v>147</v>
      </c>
      <c r="I66" s="116" t="s">
        <v>151</v>
      </c>
    </row>
    <row r="67" spans="1:9" x14ac:dyDescent="0.25">
      <c r="A67" s="36"/>
      <c r="B67" s="19"/>
      <c r="C67" s="19"/>
      <c r="D67" s="19"/>
      <c r="E67" s="72"/>
      <c r="F67" s="67"/>
      <c r="G67" s="99" t="s">
        <v>295</v>
      </c>
      <c r="H67" s="66"/>
      <c r="I67" s="117"/>
    </row>
    <row r="68" spans="1:9" x14ac:dyDescent="0.25">
      <c r="A68" s="19" t="s">
        <v>152</v>
      </c>
      <c r="B68" s="19"/>
      <c r="C68" s="19"/>
      <c r="D68" s="19"/>
      <c r="E68" s="25"/>
      <c r="F68" s="25"/>
      <c r="G68" s="25"/>
      <c r="H68" s="25"/>
      <c r="I68" s="54"/>
    </row>
    <row r="69" spans="1:9" x14ac:dyDescent="0.25">
      <c r="A69" s="118" t="s">
        <v>176</v>
      </c>
      <c r="B69" s="118"/>
      <c r="C69" s="118"/>
      <c r="D69" s="19"/>
      <c r="E69" s="61">
        <v>0</v>
      </c>
      <c r="F69" s="25"/>
      <c r="G69" s="63">
        <v>0.35</v>
      </c>
      <c r="H69" s="25"/>
      <c r="I69" s="61">
        <f>IF(G69&gt;0,E69/G69,"")</f>
        <v>0</v>
      </c>
    </row>
    <row r="70" spans="1:9" x14ac:dyDescent="0.25">
      <c r="A70" s="19"/>
      <c r="B70" s="19"/>
      <c r="C70" s="19"/>
      <c r="D70" s="19"/>
      <c r="E70" s="66" t="s">
        <v>144</v>
      </c>
      <c r="F70" s="25" t="s">
        <v>153</v>
      </c>
      <c r="G70" s="66" t="s">
        <v>146</v>
      </c>
      <c r="H70" s="66" t="s">
        <v>147</v>
      </c>
      <c r="I70" s="68" t="s">
        <v>148</v>
      </c>
    </row>
    <row r="71" spans="1:9" ht="15.75" thickBot="1" x14ac:dyDescent="0.3">
      <c r="A71" s="19"/>
      <c r="B71" s="19"/>
      <c r="C71" s="19"/>
      <c r="D71" s="19"/>
      <c r="E71" s="66"/>
      <c r="F71" s="25"/>
      <c r="G71" s="66"/>
      <c r="H71" s="66"/>
      <c r="I71" s="68"/>
    </row>
    <row r="72" spans="1:9" ht="15.75" thickBot="1" x14ac:dyDescent="0.3">
      <c r="A72" s="36" t="s">
        <v>154</v>
      </c>
      <c r="B72" s="19"/>
      <c r="C72" s="19"/>
      <c r="D72" s="19"/>
      <c r="E72" s="69">
        <f>I69</f>
        <v>0</v>
      </c>
      <c r="F72" s="62" t="s">
        <v>145</v>
      </c>
      <c r="G72" s="70">
        <f>G65</f>
        <v>50</v>
      </c>
      <c r="H72" s="25" t="s">
        <v>147</v>
      </c>
      <c r="I72" s="71">
        <f>IF(E72="","",E72/G72)</f>
        <v>0</v>
      </c>
    </row>
    <row r="73" spans="1:9" x14ac:dyDescent="0.25">
      <c r="A73" s="36"/>
      <c r="B73" s="19"/>
      <c r="C73" s="19"/>
      <c r="D73" s="19"/>
      <c r="E73" s="72" t="s">
        <v>148</v>
      </c>
      <c r="F73" s="67" t="s">
        <v>145</v>
      </c>
      <c r="G73" s="73" t="s">
        <v>150</v>
      </c>
      <c r="H73" s="66" t="s">
        <v>147</v>
      </c>
      <c r="I73" s="116" t="s">
        <v>155</v>
      </c>
    </row>
    <row r="74" spans="1:9" x14ac:dyDescent="0.25">
      <c r="A74" s="36"/>
      <c r="B74" s="19"/>
      <c r="C74" s="19"/>
      <c r="D74" s="19"/>
      <c r="E74" s="72"/>
      <c r="F74" s="67"/>
      <c r="G74" s="73"/>
      <c r="H74" s="66"/>
      <c r="I74" s="117"/>
    </row>
    <row r="75" spans="1:9" ht="15.75" thickBot="1" x14ac:dyDescent="0.3">
      <c r="A75" s="27"/>
      <c r="B75" s="28"/>
      <c r="C75" s="28"/>
      <c r="D75" s="28"/>
      <c r="E75" s="29"/>
      <c r="F75" s="29"/>
      <c r="G75" s="30"/>
      <c r="H75" s="30"/>
      <c r="I75" s="31"/>
    </row>
    <row r="76" spans="1:9" ht="15.75" thickTop="1" x14ac:dyDescent="0.25">
      <c r="A76" s="119" t="s">
        <v>156</v>
      </c>
      <c r="B76" s="120"/>
      <c r="C76" s="120"/>
      <c r="D76" s="120"/>
      <c r="E76" s="120"/>
      <c r="F76" s="120"/>
      <c r="G76" s="120"/>
      <c r="H76" s="120"/>
      <c r="I76" s="120"/>
    </row>
    <row r="77" spans="1:9" ht="31.5" customHeight="1" x14ac:dyDescent="0.25">
      <c r="A77" s="121"/>
      <c r="B77" s="121"/>
      <c r="C77" s="121"/>
      <c r="D77" s="121"/>
      <c r="E77" s="121"/>
      <c r="F77" s="121"/>
      <c r="G77" s="121"/>
      <c r="H77" s="121"/>
      <c r="I77" s="121"/>
    </row>
  </sheetData>
  <mergeCells count="23">
    <mergeCell ref="I66:I67"/>
    <mergeCell ref="A69:C69"/>
    <mergeCell ref="I73:I74"/>
    <mergeCell ref="A76:I77"/>
    <mergeCell ref="A17:B17"/>
    <mergeCell ref="B37:C37"/>
    <mergeCell ref="B38:C38"/>
    <mergeCell ref="B33:C33"/>
    <mergeCell ref="B34:C34"/>
    <mergeCell ref="B32:C32"/>
    <mergeCell ref="A21:B21"/>
    <mergeCell ref="A39:B39"/>
    <mergeCell ref="B7:C7"/>
    <mergeCell ref="B8:C8"/>
    <mergeCell ref="B10:C10"/>
    <mergeCell ref="A11:C11"/>
    <mergeCell ref="A12:C12"/>
    <mergeCell ref="B6:C6"/>
    <mergeCell ref="A1:C1"/>
    <mergeCell ref="B2:C2"/>
    <mergeCell ref="B3:C3"/>
    <mergeCell ref="B4:C4"/>
    <mergeCell ref="B5:C5"/>
  </mergeCells>
  <dataValidations count="1">
    <dataValidation type="list" allowBlank="1" showInputMessage="1" showErrorMessage="1" sqref="D60" xr:uid="{FD35937D-2CF2-44EC-97BF-20ED836E8B44}">
      <formula1>#REF!</formula1>
    </dataValidation>
  </dataValidations>
  <pageMargins left="0.7" right="0.7" top="0.75" bottom="0.75" header="0.3" footer="0.3"/>
  <pageSetup scale="5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E7D7D59360714AA6A6C82CBA4D901C" ma:contentTypeVersion="13" ma:contentTypeDescription="Create a new document." ma:contentTypeScope="" ma:versionID="c7234eecc980c4600603192a06be40db">
  <xsd:schema xmlns:xsd="http://www.w3.org/2001/XMLSchema" xmlns:xs="http://www.w3.org/2001/XMLSchema" xmlns:p="http://schemas.microsoft.com/office/2006/metadata/properties" xmlns:ns3="6dfd4151-f1fd-4d9d-9aba-810496c5298c" xmlns:ns4="85c718a0-cb34-40d7-9684-c31278f02e7e" targetNamespace="http://schemas.microsoft.com/office/2006/metadata/properties" ma:root="true" ma:fieldsID="eb3d52e48c9d998c97206861511db6fe" ns3:_="" ns4:_="">
    <xsd:import namespace="6dfd4151-f1fd-4d9d-9aba-810496c5298c"/>
    <xsd:import namespace="85c718a0-cb34-40d7-9684-c31278f02e7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fd4151-f1fd-4d9d-9aba-810496c5298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c718a0-cb34-40d7-9684-c31278f02e7e"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34B5AF-EFBF-476A-BBF0-6E7E3F6880F2}">
  <ds:schemaRefs>
    <ds:schemaRef ds:uri="http://schemas.microsoft.com/sharepoint/v3/contenttype/forms"/>
  </ds:schemaRefs>
</ds:datastoreItem>
</file>

<file path=customXml/itemProps2.xml><?xml version="1.0" encoding="utf-8"?>
<ds:datastoreItem xmlns:ds="http://schemas.openxmlformats.org/officeDocument/2006/customXml" ds:itemID="{28541F30-25DD-474C-AB8C-9B5A4512ED25}">
  <ds:schemaRefs>
    <ds:schemaRef ds:uri="http://purl.org/dc/terms/"/>
    <ds:schemaRef ds:uri="http://schemas.openxmlformats.org/package/2006/metadata/core-properties"/>
    <ds:schemaRef ds:uri="http://purl.org/dc/dcmitype/"/>
    <ds:schemaRef ds:uri="http://schemas.microsoft.com/office/infopath/2007/PartnerControls"/>
    <ds:schemaRef ds:uri="85c718a0-cb34-40d7-9684-c31278f02e7e"/>
    <ds:schemaRef ds:uri="http://purl.org/dc/elements/1.1/"/>
    <ds:schemaRef ds:uri="http://schemas.microsoft.com/office/2006/metadata/properties"/>
    <ds:schemaRef ds:uri="6dfd4151-f1fd-4d9d-9aba-810496c5298c"/>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988C39AC-D283-4C5C-A9D3-6A66082A98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fd4151-f1fd-4d9d-9aba-810496c5298c"/>
    <ds:schemaRef ds:uri="85c718a0-cb34-40d7-9684-c31278f02e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Program Plan</vt:lpstr>
      <vt:lpstr>Budget</vt:lpstr>
      <vt:lpstr>Cubs</vt:lpstr>
      <vt:lpstr>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Murdoch</dc:creator>
  <cp:lastModifiedBy>Lee Murdoch</cp:lastModifiedBy>
  <cp:lastPrinted>2020-04-06T15:05:28Z</cp:lastPrinted>
  <dcterms:created xsi:type="dcterms:W3CDTF">2019-08-22T14:01:13Z</dcterms:created>
  <dcterms:modified xsi:type="dcterms:W3CDTF">2020-05-21T16:54:53Z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0x010100C6E7D7D59360714AA6A6C82CBA4D901C</vt:lpwstr>
  </property>
</Properties>
</file>